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tch.craft/Desktop/"/>
    </mc:Choice>
  </mc:AlternateContent>
  <bookViews>
    <workbookView xWindow="0" yWindow="460" windowWidth="28800" windowHeight="17620" tabRatio="500"/>
  </bookViews>
  <sheets>
    <sheet name="3-5" sheetId="1" r:id="rId1"/>
    <sheet name="6-8" sheetId="2" r:id="rId2"/>
    <sheet name="9-10" sheetId="3" r:id="rId3"/>
    <sheet name="IEP Data" sheetId="4" r:id="rId4"/>
    <sheet name="ACT" sheetId="5" r:id="rId5"/>
    <sheet name="AP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6" l="1"/>
  <c r="M15" i="6"/>
  <c r="J15" i="6"/>
  <c r="G15" i="6"/>
  <c r="D15" i="6"/>
  <c r="M14" i="6"/>
  <c r="J14" i="6"/>
  <c r="G14" i="6"/>
  <c r="D14" i="6"/>
  <c r="M13" i="6"/>
  <c r="J13" i="6"/>
  <c r="G13" i="6"/>
  <c r="D13" i="6"/>
  <c r="M12" i="6"/>
  <c r="J12" i="6"/>
  <c r="G12" i="6"/>
  <c r="D12" i="6"/>
  <c r="M11" i="6"/>
  <c r="J11" i="6"/>
  <c r="G11" i="6"/>
  <c r="D11" i="6"/>
  <c r="M10" i="6"/>
  <c r="J10" i="6"/>
  <c r="G10" i="6"/>
  <c r="D10" i="6"/>
  <c r="M9" i="6"/>
  <c r="J9" i="6"/>
  <c r="G9" i="6"/>
  <c r="D9" i="6"/>
  <c r="M8" i="6"/>
  <c r="J8" i="6"/>
  <c r="G8" i="6"/>
  <c r="D8" i="6"/>
  <c r="J7" i="6"/>
  <c r="M6" i="6"/>
  <c r="J6" i="6"/>
  <c r="G6" i="6"/>
  <c r="D6" i="6"/>
  <c r="M5" i="6"/>
  <c r="J5" i="6"/>
  <c r="G5" i="6"/>
  <c r="D5" i="6"/>
  <c r="M4" i="6"/>
  <c r="J4" i="6"/>
  <c r="D4" i="6"/>
</calcChain>
</file>

<file path=xl/sharedStrings.xml><?xml version="1.0" encoding="utf-8"?>
<sst xmlns="http://schemas.openxmlformats.org/spreadsheetml/2006/main" count="308" uniqueCount="121">
  <si>
    <t>District Student Achievement Data</t>
  </si>
  <si>
    <t>State Accountability: PAWS (2014-2017); WY-TOPP (2018)</t>
  </si>
  <si>
    <t>Percent of Students Meeting or Exceeding Proficiency</t>
  </si>
  <si>
    <t>GRADE 3</t>
  </si>
  <si>
    <t>State Accountability: WY-TOPP (2018)</t>
  </si>
  <si>
    <r>
      <t>2013</t>
    </r>
    <r>
      <rPr>
        <b/>
        <sz val="10"/>
        <color rgb="FF000000"/>
        <rFont val="Calibri"/>
      </rPr>
      <t>–2014</t>
    </r>
  </si>
  <si>
    <t>GRADE 9</t>
  </si>
  <si>
    <t>2017-2018</t>
  </si>
  <si>
    <t>SUBJECT</t>
  </si>
  <si>
    <t>District</t>
  </si>
  <si>
    <t>State</t>
  </si>
  <si>
    <t>Reading/ELA</t>
  </si>
  <si>
    <t>Mathematics</t>
  </si>
  <si>
    <t>GRADE 10</t>
  </si>
  <si>
    <t>Science</t>
  </si>
  <si>
    <r>
      <t>2014</t>
    </r>
    <r>
      <rPr>
        <b/>
        <sz val="10"/>
        <color rgb="FF000000"/>
        <rFont val="Calibri"/>
      </rPr>
      <t>–2015</t>
    </r>
  </si>
  <si>
    <t>NOTE:</t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</si>
  <si>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</si>
  <si>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</si>
  <si>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In 2017-2018, Wyoming switched state assessments from PAWS to WY-TOPP.</t>
  </si>
  <si>
    <t>9th and 10th grades were not included in PAWS.</t>
  </si>
  <si>
    <t>GRADE 6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</si>
  <si>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</si>
  <si>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</si>
  <si>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</si>
  <si>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</si>
  <si>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7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</si>
  <si>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</si>
  <si>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</si>
  <si>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</si>
  <si>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</si>
  <si>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8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</si>
  <si>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</si>
  <si>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</si>
  <si>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</si>
  <si>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</si>
  <si>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NOTES:</t>
  </si>
  <si>
    <t>GRADE 4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</si>
  <si>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</si>
  <si>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</si>
  <si>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</si>
  <si>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</si>
  <si>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5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</si>
  <si>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</si>
  <si>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</si>
  <si>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</si>
  <si>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</si>
  <si>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NOTE: In 2017-2018, Wyoming switched state assessments from PAWS to WY-TOPP.</t>
  </si>
  <si>
    <t>IEP Student Achievement Data</t>
  </si>
  <si>
    <t>State Accountability: PAWS (2016-2017); WY-TOPP (2018)</t>
  </si>
  <si>
    <t>Percent of IEP Students Meeting or Exceeding Proficiency</t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</si>
  <si>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</si>
  <si>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</si>
  <si>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District IEP Avg.</t>
  </si>
  <si>
    <t>State IEP Avg.</t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</si>
  <si>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</si>
  <si>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</si>
  <si>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</si>
  <si>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</si>
  <si>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</si>
  <si>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</si>
  <si>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</si>
  <si>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</si>
  <si>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</si>
  <si>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</si>
  <si>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ACT - 11th Grade Report</t>
  </si>
  <si>
    <t>Advanced Placement Scores</t>
  </si>
  <si>
    <t>Writing - YES</t>
  </si>
  <si>
    <t>100% of Juniors Assessed - Wyoming Requirement</t>
  </si>
  <si>
    <t>Alabama</t>
  </si>
  <si>
    <t>ENGLISH</t>
  </si>
  <si>
    <t>MATH</t>
  </si>
  <si>
    <t>READING</t>
  </si>
  <si>
    <t>SCIENCE</t>
  </si>
  <si>
    <t>COMPOSITE</t>
  </si>
  <si>
    <t>Kentucky</t>
  </si>
  <si>
    <t>Test Year</t>
  </si>
  <si>
    <t>Participation</t>
  </si>
  <si>
    <t>SCSD2</t>
  </si>
  <si>
    <t>Louisiana</t>
  </si>
  <si>
    <t>Mississippi</t>
  </si>
  <si>
    <t>Nebraska</t>
  </si>
  <si>
    <t>Wyoming</t>
  </si>
  <si>
    <t>2017 ACT Average Scores - States Requiring 100% Participation in 11th Grade</t>
  </si>
  <si>
    <t>English</t>
  </si>
  <si>
    <t>Math</t>
  </si>
  <si>
    <t>Reading</t>
  </si>
  <si>
    <t>Composite</t>
  </si>
  <si>
    <t>Montana</t>
  </si>
  <si>
    <t>Nevada</t>
  </si>
  <si>
    <t>North Carolina</t>
  </si>
  <si>
    <t>North Dakota</t>
  </si>
  <si>
    <t>Utah</t>
  </si>
  <si>
    <t>Wisconsin</t>
  </si>
  <si>
    <t>AP Scores include 100% of Juniors tested simultaneously in April.</t>
  </si>
  <si>
    <r>
      <t>2014</t>
    </r>
    <r>
      <rPr>
        <b/>
        <sz val="10"/>
        <color rgb="FF000000"/>
        <rFont val="Calibri"/>
      </rPr>
      <t>–2015</t>
    </r>
  </si>
  <si>
    <t>2015–2016</t>
  </si>
  <si>
    <t>2016–2017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</si>
  <si>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</si>
  <si>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</si>
  <si>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</si>
  <si>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</si>
  <si>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</si>
  <si>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</si>
  <si>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</si>
  <si>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t>Biology</t>
  </si>
  <si>
    <t>Calculus AB</t>
  </si>
  <si>
    <t>Chemistry</t>
  </si>
  <si>
    <t>Computer Science Principles</t>
  </si>
  <si>
    <t>-</t>
  </si>
  <si>
    <t>English Literature &amp; Composition</t>
  </si>
  <si>
    <t>Environmental Science</t>
  </si>
  <si>
    <t>Physics 1</t>
  </si>
  <si>
    <t>Psychology</t>
  </si>
  <si>
    <t>Spanish Language &amp; Culture</t>
  </si>
  <si>
    <t>Statistics</t>
  </si>
  <si>
    <t>US Government &amp; Politics</t>
  </si>
  <si>
    <t>US History</t>
  </si>
  <si>
    <t>Percent of Total AP Students with Scores 3+</t>
  </si>
  <si>
    <t xml:space="preserve">SCSD2 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</si>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</sst>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rgb="FF000000"/>
      <name val="Calibri"/>
    </font>
    <font>
      <b/>
      <sz val="14"/>
      <color rgb="FFFFFFFF"/>
      <name val="Arial"/>
    </font>
    <font>
      <sz val="11"/>
      <name val="Calibri"/>
    </font>
    <font>
      <sz val="11"/>
      <name val="Arial"/>
    </font>
    <font>
      <b/>
      <sz val="12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name val="Calibri"/>
    </font>
    <font>
      <sz val="10"/>
      <name val="Arial"/>
    </font>
    <font>
      <u/>
      <sz val="10"/>
      <color rgb="FF005270"/>
      <name val="Arial"/>
    </font>
    <font>
      <b/>
      <sz val="9"/>
      <name val="Arial"/>
    </font>
    <font>
      <u/>
      <sz val="10"/>
      <color rgb="FF005270"/>
      <name val="Arial"/>
    </font>
    <font>
      <b/>
      <sz val="10"/>
      <color rgb="FF333333"/>
      <name val="Arial"/>
    </font>
    <font>
      <b/>
      <sz val="9"/>
      <color rgb="FF333333"/>
      <name val="Arial"/>
    </font>
    <font>
      <sz val="10"/>
      <color rgb="FF333333"/>
      <name val="Arial"/>
    </font>
    <font>
      <u/>
      <sz val="10"/>
      <color rgb="FF000000"/>
      <name val="Arial"/>
    </font>
    <font>
      <b/>
      <sz val="10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EFEFEF"/>
        <bgColor rgb="FFEFEFE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164" fontId="3" fillId="0" borderId="0" xfId="0" applyNumberFormat="1" applyFont="1" applyAlignment="1">
      <alignment vertical="center"/>
    </xf>
    <xf numFmtId="164" fontId="6" fillId="5" borderId="13" xfId="0" applyNumberFormat="1" applyFont="1" applyFill="1" applyBorder="1" applyAlignment="1">
      <alignment vertical="center" wrapText="1"/>
    </xf>
    <xf numFmtId="164" fontId="8" fillId="8" borderId="22" xfId="0" applyNumberFormat="1" applyFont="1" applyFill="1" applyBorder="1" applyAlignment="1">
      <alignment horizontal="center" vertical="center" wrapText="1"/>
    </xf>
    <xf numFmtId="164" fontId="7" fillId="8" borderId="13" xfId="0" applyNumberFormat="1" applyFont="1" applyFill="1" applyBorder="1" applyAlignment="1">
      <alignment horizontal="center" vertical="center" wrapText="1"/>
    </xf>
    <xf numFmtId="164" fontId="7" fillId="8" borderId="23" xfId="0" applyNumberFormat="1" applyFont="1" applyFill="1" applyBorder="1" applyAlignment="1">
      <alignment horizontal="center" vertical="center" wrapText="1"/>
    </xf>
    <xf numFmtId="164" fontId="8" fillId="8" borderId="24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164" fontId="8" fillId="8" borderId="25" xfId="0" applyNumberFormat="1" applyFont="1" applyFill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164" fontId="8" fillId="8" borderId="24" xfId="0" applyNumberFormat="1" applyFont="1" applyFill="1" applyBorder="1" applyAlignment="1">
      <alignment horizontal="center" vertical="center" wrapText="1"/>
    </xf>
    <xf numFmtId="164" fontId="8" fillId="8" borderId="29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9" fillId="0" borderId="3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8" fillId="5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horizontal="center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10" borderId="0" xfId="0" applyFont="1" applyFill="1" applyAlignment="1">
      <alignment horizontal="left"/>
    </xf>
    <xf numFmtId="164" fontId="9" fillId="5" borderId="13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10" fontId="11" fillId="0" borderId="13" xfId="0" applyNumberFormat="1" applyFont="1" applyBorder="1" applyAlignment="1">
      <alignment horizontal="right"/>
    </xf>
    <xf numFmtId="10" fontId="11" fillId="0" borderId="12" xfId="0" applyNumberFormat="1" applyFont="1" applyBorder="1" applyAlignment="1">
      <alignment horizontal="right"/>
    </xf>
    <xf numFmtId="10" fontId="11" fillId="11" borderId="12" xfId="0" applyNumberFormat="1" applyFont="1" applyFill="1" applyBorder="1" applyAlignment="1">
      <alignment horizontal="right"/>
    </xf>
    <xf numFmtId="10" fontId="11" fillId="0" borderId="32" xfId="0" applyNumberFormat="1" applyFont="1" applyBorder="1" applyAlignment="1">
      <alignment horizontal="right"/>
    </xf>
    <xf numFmtId="10" fontId="11" fillId="0" borderId="33" xfId="0" applyNumberFormat="1" applyFont="1" applyBorder="1" applyAlignment="1">
      <alignment horizontal="right"/>
    </xf>
    <xf numFmtId="10" fontId="11" fillId="11" borderId="33" xfId="0" applyNumberFormat="1" applyFont="1" applyFill="1" applyBorder="1" applyAlignment="1">
      <alignment horizontal="right"/>
    </xf>
    <xf numFmtId="10" fontId="11" fillId="10" borderId="13" xfId="0" applyNumberFormat="1" applyFont="1" applyFill="1" applyBorder="1" applyAlignment="1">
      <alignment horizontal="right"/>
    </xf>
    <xf numFmtId="10" fontId="11" fillId="10" borderId="3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10" borderId="0" xfId="0" applyFont="1" applyFill="1" applyAlignment="1">
      <alignment vertical="center"/>
    </xf>
    <xf numFmtId="0" fontId="12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24" xfId="0" applyFont="1" applyBorder="1" applyAlignment="1">
      <alignment horizontal="left" vertical="center"/>
    </xf>
    <xf numFmtId="9" fontId="12" fillId="0" borderId="23" xfId="0" applyNumberFormat="1" applyFont="1" applyBorder="1" applyAlignment="1">
      <alignment horizontal="center" vertical="center"/>
    </xf>
    <xf numFmtId="165" fontId="12" fillId="12" borderId="24" xfId="0" applyNumberFormat="1" applyFont="1" applyFill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9" fontId="12" fillId="0" borderId="31" xfId="0" applyNumberFormat="1" applyFont="1" applyBorder="1" applyAlignment="1">
      <alignment horizontal="center" vertical="center"/>
    </xf>
    <xf numFmtId="165" fontId="12" fillId="12" borderId="29" xfId="0" applyNumberFormat="1" applyFont="1" applyFill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11" borderId="24" xfId="0" applyFont="1" applyFill="1" applyBorder="1" applyAlignment="1">
      <alignment horizontal="left" vertical="center"/>
    </xf>
    <xf numFmtId="0" fontId="17" fillId="11" borderId="13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23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9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0" fontId="9" fillId="12" borderId="29" xfId="0" applyFont="1" applyFill="1" applyBorder="1" applyAlignment="1">
      <alignment horizontal="left" vertical="center" wrapText="1"/>
    </xf>
    <xf numFmtId="9" fontId="9" fillId="12" borderId="30" xfId="0" applyNumberFormat="1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164" fontId="9" fillId="13" borderId="13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13" borderId="13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/>
    </xf>
    <xf numFmtId="164" fontId="12" fillId="13" borderId="13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left" vertical="center"/>
    </xf>
    <xf numFmtId="0" fontId="7" fillId="13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164" fontId="12" fillId="0" borderId="13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7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/>
    <xf numFmtId="164" fontId="7" fillId="5" borderId="10" xfId="0" applyNumberFormat="1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164" fontId="5" fillId="9" borderId="10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164" fontId="5" fillId="4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164" fontId="5" fillId="6" borderId="17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164" fontId="5" fillId="9" borderId="28" xfId="0" applyNumberFormat="1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164" fontId="7" fillId="11" borderId="10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2" fillId="0" borderId="38" xfId="0" applyFont="1" applyBorder="1"/>
    <xf numFmtId="0" fontId="5" fillId="3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1" fillId="2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t.org/content/act/en/products-and-services/state-and-district-solutions/louisiana.html" TargetMode="External"/><Relationship Id="rId4" Type="http://schemas.openxmlformats.org/officeDocument/2006/relationships/hyperlink" Target="https://mdek12.org/OSA/ACT" TargetMode="External"/><Relationship Id="rId5" Type="http://schemas.openxmlformats.org/officeDocument/2006/relationships/hyperlink" Target="https://www.education.ne.gov/assessment/" TargetMode="External"/><Relationship Id="rId6" Type="http://schemas.openxmlformats.org/officeDocument/2006/relationships/hyperlink" Target="https://edu.wyoming.gov/educators/state-assessment/act/" TargetMode="External"/><Relationship Id="rId1" Type="http://schemas.openxmlformats.org/officeDocument/2006/relationships/hyperlink" Target="https://www.alsde.edu/sec/sa/Pages/assessmentdetails.aspx?AssessmentName=ACT%20with%20Writing&amp;navtext=ACT%20with%20Writing" TargetMode="External"/><Relationship Id="rId2" Type="http://schemas.openxmlformats.org/officeDocument/2006/relationships/hyperlink" Target="https://education.ky.gov/AA/Assessments/Pages/AC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showGridLines="0" tabSelected="1" workbookViewId="0">
      <selection sqref="A1:K1"/>
    </sheetView>
  </sheetViews>
  <sheetFormatPr baseColWidth="10" defaultColWidth="14.5" defaultRowHeight="15" customHeight="1" x14ac:dyDescent="0.2"/>
  <cols>
    <col min="1" max="3" width="14.5" customWidth="1"/>
  </cols>
  <sheetData>
    <row r="1" spans="1:25" ht="18" x14ac:dyDescent="0.2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" x14ac:dyDescent="0.2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25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2"/>
      <c r="B5" s="110" t="s">
        <v>5</v>
      </c>
      <c r="C5" s="111"/>
      <c r="D5" s="112" t="s">
        <v>15</v>
      </c>
      <c r="E5" s="111"/>
      <c r="F5" s="110" t="s">
        <v>17</v>
      </c>
      <c r="G5" s="111"/>
      <c r="H5" s="112" t="s">
        <v>18</v>
      </c>
      <c r="I5" s="111"/>
      <c r="J5" s="110" t="s">
        <v>7</v>
      </c>
      <c r="K5" s="1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8" t="s">
        <v>8</v>
      </c>
      <c r="B6" s="19" t="s">
        <v>9</v>
      </c>
      <c r="C6" s="19" t="s">
        <v>10</v>
      </c>
      <c r="D6" s="21" t="s">
        <v>9</v>
      </c>
      <c r="E6" s="21" t="s">
        <v>10</v>
      </c>
      <c r="F6" s="19" t="s">
        <v>9</v>
      </c>
      <c r="G6" s="19" t="s">
        <v>10</v>
      </c>
      <c r="H6" s="21" t="s">
        <v>9</v>
      </c>
      <c r="I6" s="21" t="s">
        <v>10</v>
      </c>
      <c r="J6" s="19" t="s">
        <v>9</v>
      </c>
      <c r="K6" s="19" t="s">
        <v>10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x14ac:dyDescent="0.2">
      <c r="A7" s="23" t="s">
        <v>11</v>
      </c>
      <c r="B7" s="7">
        <v>0.73</v>
      </c>
      <c r="C7" s="7">
        <v>0.57999999999999996</v>
      </c>
      <c r="D7" s="36">
        <v>0.72</v>
      </c>
      <c r="E7" s="36">
        <v>0.59</v>
      </c>
      <c r="F7" s="7">
        <v>0.76</v>
      </c>
      <c r="G7" s="7">
        <v>0.57999999999999996</v>
      </c>
      <c r="H7" s="36">
        <v>0.74</v>
      </c>
      <c r="I7" s="36">
        <v>0.57999999999999996</v>
      </c>
      <c r="J7" s="7">
        <v>0.69199999999999995</v>
      </c>
      <c r="K7" s="7">
        <v>0.51400000000000001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x14ac:dyDescent="0.2">
      <c r="A8" s="18" t="s">
        <v>12</v>
      </c>
      <c r="B8" s="7">
        <v>0.75</v>
      </c>
      <c r="C8" s="7">
        <v>0.53</v>
      </c>
      <c r="D8" s="36">
        <v>0.67</v>
      </c>
      <c r="E8" s="36">
        <v>0.52</v>
      </c>
      <c r="F8" s="7">
        <v>0.75</v>
      </c>
      <c r="G8" s="7">
        <v>0.5</v>
      </c>
      <c r="H8" s="36">
        <v>0.7</v>
      </c>
      <c r="I8" s="36">
        <v>0.5</v>
      </c>
      <c r="J8" s="7">
        <v>0.77300000000000002</v>
      </c>
      <c r="K8" s="7">
        <v>0.51300000000000001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x14ac:dyDescent="0.2">
      <c r="A9" s="113" t="s">
        <v>37</v>
      </c>
      <c r="B9" s="114"/>
      <c r="C9" s="114"/>
      <c r="D9" s="114"/>
      <c r="E9" s="114"/>
      <c r="F9" s="114"/>
      <c r="G9" s="114"/>
      <c r="H9" s="114"/>
      <c r="I9" s="114"/>
      <c r="J9" s="114"/>
      <c r="K9" s="11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x14ac:dyDescent="0.2">
      <c r="A10" s="37"/>
      <c r="B10" s="110" t="s">
        <v>38</v>
      </c>
      <c r="C10" s="111"/>
      <c r="D10" s="112" t="s">
        <v>39</v>
      </c>
      <c r="E10" s="111"/>
      <c r="F10" s="110" t="s">
        <v>40</v>
      </c>
      <c r="G10" s="111"/>
      <c r="H10" s="112" t="s">
        <v>41</v>
      </c>
      <c r="I10" s="111"/>
      <c r="J10" s="110" t="s">
        <v>7</v>
      </c>
      <c r="K10" s="11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x14ac:dyDescent="0.2">
      <c r="A11" s="18" t="s">
        <v>8</v>
      </c>
      <c r="B11" s="19" t="s">
        <v>9</v>
      </c>
      <c r="C11" s="19" t="s">
        <v>10</v>
      </c>
      <c r="D11" s="21" t="s">
        <v>9</v>
      </c>
      <c r="E11" s="21" t="s">
        <v>10</v>
      </c>
      <c r="F11" s="19" t="s">
        <v>9</v>
      </c>
      <c r="G11" s="19" t="s">
        <v>10</v>
      </c>
      <c r="H11" s="21" t="s">
        <v>9</v>
      </c>
      <c r="I11" s="21" t="s">
        <v>10</v>
      </c>
      <c r="J11" s="19" t="s">
        <v>9</v>
      </c>
      <c r="K11" s="19" t="s">
        <v>10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2">
      <c r="A12" s="23" t="s">
        <v>11</v>
      </c>
      <c r="B12" s="7">
        <v>0.8</v>
      </c>
      <c r="C12" s="7">
        <v>0.65</v>
      </c>
      <c r="D12" s="36">
        <v>0.84</v>
      </c>
      <c r="E12" s="36">
        <v>0.64</v>
      </c>
      <c r="F12" s="7">
        <v>0.84</v>
      </c>
      <c r="G12" s="7">
        <v>0.6</v>
      </c>
      <c r="H12" s="36">
        <v>0.78</v>
      </c>
      <c r="I12" s="36">
        <v>0.56000000000000005</v>
      </c>
      <c r="J12" s="7">
        <v>0.69199999999999995</v>
      </c>
      <c r="K12" s="7">
        <v>0.49199999999999999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x14ac:dyDescent="0.2">
      <c r="A13" s="18" t="s">
        <v>12</v>
      </c>
      <c r="B13" s="7">
        <v>0.8</v>
      </c>
      <c r="C13" s="7">
        <v>0.55000000000000004</v>
      </c>
      <c r="D13" s="36">
        <v>0.85</v>
      </c>
      <c r="E13" s="36">
        <v>0.57999999999999996</v>
      </c>
      <c r="F13" s="7">
        <v>0.71</v>
      </c>
      <c r="G13" s="7">
        <v>0.49</v>
      </c>
      <c r="H13" s="36">
        <v>0.7</v>
      </c>
      <c r="I13" s="36">
        <v>0.47</v>
      </c>
      <c r="J13" s="7">
        <v>0.79100000000000004</v>
      </c>
      <c r="K13" s="7">
        <v>0.50900000000000001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2">
      <c r="A14" s="18" t="s">
        <v>14</v>
      </c>
      <c r="B14" s="7">
        <v>0.72</v>
      </c>
      <c r="C14" s="7">
        <v>0.53</v>
      </c>
      <c r="D14" s="36">
        <v>0.63</v>
      </c>
      <c r="E14" s="36">
        <v>0.51</v>
      </c>
      <c r="F14" s="7">
        <v>0.69</v>
      </c>
      <c r="G14" s="7">
        <v>0.54</v>
      </c>
      <c r="H14" s="36">
        <v>0.72</v>
      </c>
      <c r="I14" s="36">
        <v>0.55000000000000004</v>
      </c>
      <c r="J14" s="7">
        <v>0.67700000000000005</v>
      </c>
      <c r="K14" s="7">
        <v>0.51800000000000002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">
      <c r="A15" s="115" t="s">
        <v>42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2">
      <c r="A16" s="37"/>
      <c r="B16" s="110" t="s">
        <v>43</v>
      </c>
      <c r="C16" s="111"/>
      <c r="D16" s="112" t="s">
        <v>44</v>
      </c>
      <c r="E16" s="111"/>
      <c r="F16" s="110" t="s">
        <v>45</v>
      </c>
      <c r="G16" s="111"/>
      <c r="H16" s="112" t="s">
        <v>46</v>
      </c>
      <c r="I16" s="111"/>
      <c r="J16" s="110" t="s">
        <v>7</v>
      </c>
      <c r="K16" s="11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2">
      <c r="A17" s="18" t="s">
        <v>8</v>
      </c>
      <c r="B17" s="19" t="s">
        <v>9</v>
      </c>
      <c r="C17" s="19" t="s">
        <v>10</v>
      </c>
      <c r="D17" s="21" t="s">
        <v>9</v>
      </c>
      <c r="E17" s="21" t="s">
        <v>10</v>
      </c>
      <c r="F17" s="19" t="s">
        <v>9</v>
      </c>
      <c r="G17" s="19" t="s">
        <v>10</v>
      </c>
      <c r="H17" s="21" t="s">
        <v>9</v>
      </c>
      <c r="I17" s="21" t="s">
        <v>10</v>
      </c>
      <c r="J17" s="19" t="s">
        <v>9</v>
      </c>
      <c r="K17" s="19" t="s">
        <v>10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5.75" customHeight="1" x14ac:dyDescent="0.2">
      <c r="A18" s="23" t="s">
        <v>11</v>
      </c>
      <c r="B18" s="7">
        <v>0.8</v>
      </c>
      <c r="C18" s="7">
        <v>0.61</v>
      </c>
      <c r="D18" s="36">
        <v>0.8</v>
      </c>
      <c r="E18" s="36">
        <v>0.62</v>
      </c>
      <c r="F18" s="7">
        <v>0.72</v>
      </c>
      <c r="G18" s="7">
        <v>0.54</v>
      </c>
      <c r="H18" s="36">
        <v>0.68</v>
      </c>
      <c r="I18" s="36">
        <v>0.54</v>
      </c>
      <c r="J18" s="7">
        <v>0.84699999999999998</v>
      </c>
      <c r="K18" s="7">
        <v>0.58599999999999997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5.75" customHeight="1" x14ac:dyDescent="0.2">
      <c r="A19" s="18" t="s">
        <v>12</v>
      </c>
      <c r="B19" s="7">
        <v>0.88</v>
      </c>
      <c r="C19" s="7">
        <v>0.56000000000000005</v>
      </c>
      <c r="D19" s="36">
        <v>0.84</v>
      </c>
      <c r="E19" s="36">
        <v>0.57999999999999996</v>
      </c>
      <c r="F19" s="7">
        <v>0.62</v>
      </c>
      <c r="G19" s="7">
        <v>0.48</v>
      </c>
      <c r="H19" s="36">
        <v>0.68</v>
      </c>
      <c r="I19" s="36">
        <v>0.49</v>
      </c>
      <c r="J19" s="7">
        <v>0.84</v>
      </c>
      <c r="K19" s="7">
        <v>0.53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">
      <c r="A22" s="17" t="s">
        <v>47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21">
    <mergeCell ref="A2:K2"/>
    <mergeCell ref="A1:K1"/>
    <mergeCell ref="D10:E10"/>
    <mergeCell ref="D5:E5"/>
    <mergeCell ref="B5:C5"/>
    <mergeCell ref="H5:I5"/>
    <mergeCell ref="J5:K5"/>
    <mergeCell ref="A3:K3"/>
    <mergeCell ref="A4:K4"/>
    <mergeCell ref="F5:G5"/>
    <mergeCell ref="J16:K16"/>
    <mergeCell ref="H16:I16"/>
    <mergeCell ref="D16:E16"/>
    <mergeCell ref="F16:G16"/>
    <mergeCell ref="A9:K9"/>
    <mergeCell ref="J10:K10"/>
    <mergeCell ref="F10:G10"/>
    <mergeCell ref="H10:I10"/>
    <mergeCell ref="B16:C16"/>
    <mergeCell ref="A15:K15"/>
    <mergeCell ref="B10:C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showGridLines="0" workbookViewId="0"/>
  </sheetViews>
  <sheetFormatPr baseColWidth="10" defaultColWidth="14.5" defaultRowHeight="15" customHeight="1" x14ac:dyDescent="0.2"/>
  <cols>
    <col min="1" max="3" width="14.5" customWidth="1"/>
  </cols>
  <sheetData>
    <row r="1" spans="1:25" ht="18" x14ac:dyDescent="0.2">
      <c r="A1" s="13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6" x14ac:dyDescent="0.2">
      <c r="A2" s="129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2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x14ac:dyDescent="0.2">
      <c r="A4" s="128" t="s">
        <v>21</v>
      </c>
      <c r="B4" s="114"/>
      <c r="C4" s="114"/>
      <c r="D4" s="114"/>
      <c r="E4" s="114"/>
      <c r="F4" s="114"/>
      <c r="G4" s="114"/>
      <c r="H4" s="114"/>
      <c r="I4" s="114"/>
      <c r="J4" s="114"/>
      <c r="K4" s="111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">
      <c r="A5" s="20"/>
      <c r="B5" s="126" t="s">
        <v>22</v>
      </c>
      <c r="C5" s="111"/>
      <c r="D5" s="127" t="s">
        <v>23</v>
      </c>
      <c r="E5" s="111"/>
      <c r="F5" s="126" t="s">
        <v>24</v>
      </c>
      <c r="G5" s="111"/>
      <c r="H5" s="127" t="s">
        <v>25</v>
      </c>
      <c r="I5" s="111"/>
      <c r="J5" s="126" t="s">
        <v>7</v>
      </c>
      <c r="K5" s="111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x14ac:dyDescent="0.2">
      <c r="A6" s="24"/>
      <c r="B6" s="25" t="s">
        <v>9</v>
      </c>
      <c r="C6" s="25" t="s">
        <v>10</v>
      </c>
      <c r="D6" s="26" t="s">
        <v>9</v>
      </c>
      <c r="E6" s="26" t="s">
        <v>10</v>
      </c>
      <c r="F6" s="25" t="s">
        <v>9</v>
      </c>
      <c r="G6" s="25" t="s">
        <v>10</v>
      </c>
      <c r="H6" s="26" t="s">
        <v>9</v>
      </c>
      <c r="I6" s="26" t="s">
        <v>10</v>
      </c>
      <c r="J6" s="25" t="s">
        <v>9</v>
      </c>
      <c r="K6" s="25" t="s">
        <v>10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x14ac:dyDescent="0.2">
      <c r="A7" s="27" t="s">
        <v>11</v>
      </c>
      <c r="B7" s="28">
        <v>0.73899999999999999</v>
      </c>
      <c r="C7" s="28">
        <v>0.57199999999999995</v>
      </c>
      <c r="D7" s="28">
        <v>0.74</v>
      </c>
      <c r="E7" s="28">
        <v>0.56699999999999995</v>
      </c>
      <c r="F7" s="28">
        <v>0.76</v>
      </c>
      <c r="G7" s="28">
        <v>0.57999999999999996</v>
      </c>
      <c r="H7" s="29">
        <v>0.74</v>
      </c>
      <c r="I7" s="29">
        <v>0.57999999999999996</v>
      </c>
      <c r="J7" s="28">
        <v>0.76300000000000001</v>
      </c>
      <c r="K7" s="28">
        <v>0.57499999999999996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2">
      <c r="A8" s="30" t="s">
        <v>12</v>
      </c>
      <c r="B8" s="28">
        <v>0.64600000000000002</v>
      </c>
      <c r="C8" s="28">
        <v>0.48899999999999999</v>
      </c>
      <c r="D8" s="28">
        <v>0.65500000000000003</v>
      </c>
      <c r="E8" s="28">
        <v>0.495</v>
      </c>
      <c r="F8" s="28">
        <v>0.75</v>
      </c>
      <c r="G8" s="28">
        <v>0.5</v>
      </c>
      <c r="H8" s="29">
        <v>0.7</v>
      </c>
      <c r="I8" s="29">
        <v>0.5</v>
      </c>
      <c r="J8" s="28">
        <v>0.67700000000000005</v>
      </c>
      <c r="K8" s="28">
        <v>0.51900000000000002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2">
      <c r="A9" s="113" t="s">
        <v>26</v>
      </c>
      <c r="B9" s="114"/>
      <c r="C9" s="114"/>
      <c r="D9" s="114"/>
      <c r="E9" s="114"/>
      <c r="F9" s="114"/>
      <c r="G9" s="114"/>
      <c r="H9" s="114"/>
      <c r="I9" s="114"/>
      <c r="J9" s="114"/>
      <c r="K9" s="111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x14ac:dyDescent="0.2">
      <c r="A10" s="31"/>
      <c r="B10" s="110" t="s">
        <v>27</v>
      </c>
      <c r="C10" s="111"/>
      <c r="D10" s="112" t="s">
        <v>28</v>
      </c>
      <c r="E10" s="111"/>
      <c r="F10" s="110" t="s">
        <v>29</v>
      </c>
      <c r="G10" s="111"/>
      <c r="H10" s="112" t="s">
        <v>30</v>
      </c>
      <c r="I10" s="111"/>
      <c r="J10" s="110" t="s">
        <v>7</v>
      </c>
      <c r="K10" s="11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x14ac:dyDescent="0.2">
      <c r="A11" s="30"/>
      <c r="B11" s="32" t="s">
        <v>9</v>
      </c>
      <c r="C11" s="32" t="s">
        <v>10</v>
      </c>
      <c r="D11" s="33" t="s">
        <v>9</v>
      </c>
      <c r="E11" s="33" t="s">
        <v>10</v>
      </c>
      <c r="F11" s="32" t="s">
        <v>9</v>
      </c>
      <c r="G11" s="32" t="s">
        <v>10</v>
      </c>
      <c r="H11" s="33" t="s">
        <v>9</v>
      </c>
      <c r="I11" s="33" t="s">
        <v>10</v>
      </c>
      <c r="J11" s="32" t="s">
        <v>9</v>
      </c>
      <c r="K11" s="32" t="s">
        <v>10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x14ac:dyDescent="0.2">
      <c r="A12" s="27" t="s">
        <v>11</v>
      </c>
      <c r="B12" s="28">
        <v>0.8</v>
      </c>
      <c r="C12" s="28">
        <v>0.59</v>
      </c>
      <c r="D12" s="29">
        <v>0.73</v>
      </c>
      <c r="E12" s="29">
        <v>0.56999999999999995</v>
      </c>
      <c r="F12" s="28">
        <v>0.84</v>
      </c>
      <c r="G12" s="28">
        <v>0.6</v>
      </c>
      <c r="H12" s="29">
        <v>0.78</v>
      </c>
      <c r="I12" s="29">
        <v>0.56000000000000005</v>
      </c>
      <c r="J12" s="28">
        <v>0.748</v>
      </c>
      <c r="K12" s="28">
        <v>0.54300000000000004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x14ac:dyDescent="0.2">
      <c r="A13" s="30" t="s">
        <v>12</v>
      </c>
      <c r="B13" s="28">
        <v>0.69</v>
      </c>
      <c r="C13" s="28">
        <v>0.43</v>
      </c>
      <c r="D13" s="29">
        <v>0.61</v>
      </c>
      <c r="E13" s="29">
        <v>0.43</v>
      </c>
      <c r="F13" s="28">
        <v>0.71</v>
      </c>
      <c r="G13" s="28">
        <v>0.49</v>
      </c>
      <c r="H13" s="29">
        <v>0.7</v>
      </c>
      <c r="I13" s="29">
        <v>0.47</v>
      </c>
      <c r="J13" s="28">
        <v>0.61899999999999999</v>
      </c>
      <c r="K13" s="28">
        <v>0.49199999999999999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">
      <c r="A14" s="115" t="s">
        <v>31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1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x14ac:dyDescent="0.2">
      <c r="A15" s="31"/>
      <c r="B15" s="110" t="s">
        <v>32</v>
      </c>
      <c r="C15" s="111"/>
      <c r="D15" s="112" t="s">
        <v>33</v>
      </c>
      <c r="E15" s="111"/>
      <c r="F15" s="110" t="s">
        <v>34</v>
      </c>
      <c r="G15" s="111"/>
      <c r="H15" s="112" t="s">
        <v>35</v>
      </c>
      <c r="I15" s="111"/>
      <c r="J15" s="110" t="s">
        <v>7</v>
      </c>
      <c r="K15" s="111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x14ac:dyDescent="0.2">
      <c r="A16" s="30"/>
      <c r="B16" s="32" t="s">
        <v>9</v>
      </c>
      <c r="C16" s="32" t="s">
        <v>10</v>
      </c>
      <c r="D16" s="33" t="s">
        <v>9</v>
      </c>
      <c r="E16" s="33" t="s">
        <v>10</v>
      </c>
      <c r="F16" s="32" t="s">
        <v>9</v>
      </c>
      <c r="G16" s="32" t="s">
        <v>10</v>
      </c>
      <c r="H16" s="33" t="s">
        <v>9</v>
      </c>
      <c r="I16" s="33" t="s">
        <v>10</v>
      </c>
      <c r="J16" s="32" t="s">
        <v>9</v>
      </c>
      <c r="K16" s="32" t="s">
        <v>10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x14ac:dyDescent="0.2">
      <c r="A17" s="27" t="s">
        <v>11</v>
      </c>
      <c r="B17" s="28">
        <v>0.75</v>
      </c>
      <c r="C17" s="28">
        <v>0.57999999999999996</v>
      </c>
      <c r="D17" s="29">
        <v>0.74</v>
      </c>
      <c r="E17" s="29">
        <v>0.52</v>
      </c>
      <c r="F17" s="28">
        <v>0.72</v>
      </c>
      <c r="G17" s="28">
        <v>0.54</v>
      </c>
      <c r="H17" s="29">
        <v>0.68</v>
      </c>
      <c r="I17" s="29">
        <v>0.54</v>
      </c>
      <c r="J17" s="28">
        <v>0.748</v>
      </c>
      <c r="K17" s="28">
        <v>0.57999999999999996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2">
      <c r="A18" s="30" t="s">
        <v>12</v>
      </c>
      <c r="B18" s="28">
        <v>0.7</v>
      </c>
      <c r="C18" s="28">
        <v>0.5</v>
      </c>
      <c r="D18" s="29">
        <v>0.68</v>
      </c>
      <c r="E18" s="29">
        <v>0.47</v>
      </c>
      <c r="F18" s="28">
        <v>0.62</v>
      </c>
      <c r="G18" s="28">
        <v>0.48</v>
      </c>
      <c r="H18" s="29">
        <v>0.68</v>
      </c>
      <c r="I18" s="29">
        <v>0.49</v>
      </c>
      <c r="J18" s="28">
        <v>0.69899999999999995</v>
      </c>
      <c r="K18" s="28">
        <v>0.51600000000000001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x14ac:dyDescent="0.2">
      <c r="A19" s="30" t="s">
        <v>14</v>
      </c>
      <c r="B19" s="28">
        <v>0.59</v>
      </c>
      <c r="C19" s="28">
        <v>0.47</v>
      </c>
      <c r="D19" s="29">
        <v>0.62</v>
      </c>
      <c r="E19" s="29">
        <v>0.42</v>
      </c>
      <c r="F19" s="28">
        <v>0.57999999999999996</v>
      </c>
      <c r="G19" s="28">
        <v>0.42</v>
      </c>
      <c r="H19" s="29">
        <v>0.57999999999999996</v>
      </c>
      <c r="I19" s="29">
        <v>0.45</v>
      </c>
      <c r="J19" s="28">
        <v>0.63</v>
      </c>
      <c r="K19" s="28">
        <v>0.46800000000000003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customHeight="1" x14ac:dyDescent="0.2">
      <c r="A22" s="34" t="s">
        <v>36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customHeight="1" x14ac:dyDescent="0.2">
      <c r="A23" s="35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5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5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5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5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5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5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5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5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5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5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5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5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5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5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5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5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5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5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5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5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5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5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5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5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5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5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5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5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5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5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5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5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5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5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5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5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5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5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5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5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5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5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5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5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5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5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5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5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5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5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5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5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5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5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5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5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5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5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5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5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5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5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5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5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5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5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5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5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5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5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5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5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5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5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5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5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5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5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5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5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5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5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5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5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5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5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5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5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5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5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5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5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5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5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5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5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5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5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5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5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5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5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5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5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5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5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5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5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5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5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5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5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5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5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5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5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5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5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5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5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5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5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5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5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5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5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5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5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5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5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5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5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5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5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5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5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5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5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5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5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5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5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5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5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5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5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5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5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5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5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5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5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5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5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5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5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5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5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5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5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5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5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5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5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5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5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5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5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5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5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5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5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5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5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5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5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5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5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5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5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5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5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5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5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5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5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5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5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5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5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5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5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5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5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5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5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5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5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5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5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5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5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5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5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5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5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5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5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5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5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5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5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5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5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5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5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5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5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5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5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5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5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5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5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5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5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5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5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5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5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5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5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5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5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5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5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5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5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5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5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5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5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5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5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5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5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5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5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5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5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5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5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5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5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5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5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5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5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5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5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5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5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5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5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5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5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5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5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5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5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5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5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5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5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5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5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5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5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5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5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5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5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5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5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5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5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5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5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5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5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5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5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5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5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5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5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5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5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5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5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5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5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5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5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5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5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5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5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5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5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5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5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5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5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5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5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5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5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5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5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5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5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5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5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5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5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5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5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5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5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5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5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5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5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5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5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5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5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5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5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5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5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5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5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5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5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5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5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5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5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5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5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5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5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5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5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5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5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5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5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5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5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5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5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5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5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5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5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5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5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5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5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5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5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5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5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5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5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5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5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5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5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5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5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5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5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5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5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5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5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5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5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5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5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5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5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5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5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5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5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5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5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5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5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5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5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5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5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5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5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5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5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5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5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5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5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5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5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5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5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5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5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5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5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5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5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5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5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5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5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5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5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5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5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5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5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5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5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5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5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5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5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5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5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5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5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5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5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5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5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5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5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5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5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5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5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5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5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5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5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5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5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5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5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5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5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5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5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5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5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5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5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5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5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5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5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5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5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5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5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5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5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5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5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5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5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5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5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5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5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5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5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5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5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5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5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5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5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5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5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5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5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5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5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5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5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5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5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5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5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5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5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5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5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5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5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5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5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5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5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5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5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5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5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5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5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5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5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5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5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5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5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5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5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5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5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5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5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5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5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5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5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5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5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5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5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5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5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5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5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5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5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5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5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5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5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5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5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5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5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5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5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5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5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5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5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5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5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5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5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5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5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5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5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5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5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5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5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5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5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5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5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5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5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5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5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5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5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5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5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5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5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5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5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5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5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5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5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5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5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5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5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5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5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5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5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5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5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5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5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5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5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5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5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5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5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5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5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5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5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5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5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5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5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5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5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5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5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5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5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5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5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5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5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5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5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5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5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5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5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5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5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5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5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5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5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5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5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5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5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5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5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5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5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5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5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5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5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5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5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5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5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5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5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5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5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5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5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5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5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5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5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5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5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5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5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5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5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5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5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5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5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5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5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5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5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5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5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5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5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5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5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5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5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5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5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5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5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5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5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5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5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5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5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5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5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5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5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5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5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5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5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5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5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5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5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5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5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5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5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5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5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5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5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5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5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5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5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5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5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5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5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5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5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5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5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5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5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5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5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5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5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5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5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5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5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5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5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5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5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5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5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5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5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5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5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5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5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5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5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5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5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5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5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5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5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5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5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5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5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5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5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5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5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5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5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5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5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5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5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5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5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5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5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5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5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5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5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5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5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5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5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5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5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5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5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5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5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5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5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5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5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5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5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5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5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5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5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5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5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5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5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5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5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5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5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5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5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5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5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5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5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5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5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5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5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5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5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5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5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5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5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5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5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5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5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5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5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5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5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5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5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5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5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5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5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5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5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5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5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5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5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5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5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5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5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5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5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5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5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5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5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5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5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5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5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5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5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5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5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5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5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5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5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5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5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5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5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5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5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5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5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5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5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5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5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5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5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5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5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5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5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5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5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5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5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5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5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5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5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5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5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5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5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5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5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5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5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5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5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5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5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5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5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5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5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5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5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5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5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5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5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5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5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5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5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5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5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5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5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5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5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5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5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5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5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5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5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5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5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5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5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</sheetData>
  <mergeCells count="21">
    <mergeCell ref="A1:K1"/>
    <mergeCell ref="F5:G5"/>
    <mergeCell ref="D15:E15"/>
    <mergeCell ref="A14:K14"/>
    <mergeCell ref="J15:K15"/>
    <mergeCell ref="H15:I15"/>
    <mergeCell ref="F15:G15"/>
    <mergeCell ref="D10:E10"/>
    <mergeCell ref="F10:G10"/>
    <mergeCell ref="D5:E5"/>
    <mergeCell ref="B5:C5"/>
    <mergeCell ref="H10:I10"/>
    <mergeCell ref="J10:K10"/>
    <mergeCell ref="B15:C15"/>
    <mergeCell ref="B10:C10"/>
    <mergeCell ref="A9:K9"/>
    <mergeCell ref="J5:K5"/>
    <mergeCell ref="H5:I5"/>
    <mergeCell ref="A4:K4"/>
    <mergeCell ref="A3:K3"/>
    <mergeCell ref="A2:K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0"/>
  <sheetViews>
    <sheetView showGridLines="0" workbookViewId="0"/>
  </sheetViews>
  <sheetFormatPr baseColWidth="10" defaultColWidth="14.5" defaultRowHeight="15" customHeight="1" x14ac:dyDescent="0.2"/>
  <cols>
    <col min="1" max="1" width="14.5" customWidth="1"/>
    <col min="2" max="3" width="26.1640625" customWidth="1"/>
  </cols>
  <sheetData>
    <row r="1" spans="1:17" ht="18" x14ac:dyDescent="0.2">
      <c r="A1" s="119" t="s">
        <v>0</v>
      </c>
      <c r="B1" s="120"/>
      <c r="C1" s="12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" x14ac:dyDescent="0.2">
      <c r="A2" s="116" t="s">
        <v>4</v>
      </c>
      <c r="B2" s="117"/>
      <c r="C2" s="1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31" t="s">
        <v>2</v>
      </c>
      <c r="B3" s="132"/>
      <c r="C3" s="13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134" t="s">
        <v>6</v>
      </c>
      <c r="B4" s="135"/>
      <c r="C4" s="13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38" t="s">
        <v>7</v>
      </c>
      <c r="B5" s="114"/>
      <c r="C5" s="13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3" t="s">
        <v>8</v>
      </c>
      <c r="B6" s="4" t="s">
        <v>9</v>
      </c>
      <c r="C6" s="5" t="s">
        <v>10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">
      <c r="A7" s="6" t="s">
        <v>11</v>
      </c>
      <c r="B7" s="7">
        <v>0.78700000000000003</v>
      </c>
      <c r="C7" s="8">
        <v>0.44400000000000001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9" t="s">
        <v>12</v>
      </c>
      <c r="B8" s="10">
        <v>0.63300000000000001</v>
      </c>
      <c r="C8" s="11">
        <v>0.41499999999999998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137" t="s">
        <v>13</v>
      </c>
      <c r="B9" s="135"/>
      <c r="C9" s="13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38" t="s">
        <v>7</v>
      </c>
      <c r="B10" s="114"/>
      <c r="C10" s="13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3" t="s">
        <v>8</v>
      </c>
      <c r="B11" s="4" t="s">
        <v>9</v>
      </c>
      <c r="C11" s="5" t="s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customHeight="1" x14ac:dyDescent="0.2">
      <c r="A12" s="6" t="s">
        <v>11</v>
      </c>
      <c r="B12" s="7">
        <v>0.71099999999999997</v>
      </c>
      <c r="C12" s="8">
        <v>0.50900000000000001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 x14ac:dyDescent="0.2">
      <c r="A13" s="12" t="s">
        <v>12</v>
      </c>
      <c r="B13" s="7">
        <v>0.69599999999999995</v>
      </c>
      <c r="C13" s="8">
        <v>0.42899999999999999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 x14ac:dyDescent="0.2">
      <c r="A14" s="13" t="s">
        <v>14</v>
      </c>
      <c r="B14" s="14">
        <v>0.65</v>
      </c>
      <c r="C14" s="16">
        <v>0.46200000000000002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 x14ac:dyDescent="0.2">
      <c r="A16" s="17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 x14ac:dyDescent="0.2">
      <c r="A17" s="17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customHeight="1" x14ac:dyDescent="0.2">
      <c r="A18" s="17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</sheetData>
  <mergeCells count="7">
    <mergeCell ref="A10:C10"/>
    <mergeCell ref="A5:C5"/>
    <mergeCell ref="A3:C3"/>
    <mergeCell ref="A4:C4"/>
    <mergeCell ref="A2:C2"/>
    <mergeCell ref="A1:C1"/>
    <mergeCell ref="A9:C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3"/>
  <sheetViews>
    <sheetView showGridLines="0" workbookViewId="0"/>
  </sheetViews>
  <sheetFormatPr baseColWidth="10" defaultColWidth="14.5" defaultRowHeight="15" customHeight="1" x14ac:dyDescent="0.2"/>
  <cols>
    <col min="1" max="1" width="14.5" customWidth="1"/>
    <col min="2" max="7" width="17" customWidth="1"/>
  </cols>
  <sheetData>
    <row r="1" spans="1:21" ht="18" x14ac:dyDescent="0.2">
      <c r="A1" s="130" t="s">
        <v>48</v>
      </c>
      <c r="B1" s="120"/>
      <c r="C1" s="120"/>
      <c r="D1" s="120"/>
      <c r="E1" s="120"/>
      <c r="F1" s="120"/>
      <c r="G1" s="12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6" x14ac:dyDescent="0.2">
      <c r="A2" s="129" t="s">
        <v>49</v>
      </c>
      <c r="B2" s="117"/>
      <c r="C2" s="117"/>
      <c r="D2" s="117"/>
      <c r="E2" s="117"/>
      <c r="F2" s="117"/>
      <c r="G2" s="1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22" t="s">
        <v>50</v>
      </c>
      <c r="B3" s="123"/>
      <c r="C3" s="123"/>
      <c r="D3" s="123"/>
      <c r="E3" s="123"/>
      <c r="F3" s="123"/>
      <c r="G3" s="1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25" t="s">
        <v>3</v>
      </c>
      <c r="B4" s="114"/>
      <c r="C4" s="114"/>
      <c r="D4" s="114"/>
      <c r="E4" s="114"/>
      <c r="F4" s="114"/>
      <c r="G4" s="1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2"/>
      <c r="B5" s="110" t="s">
        <v>51</v>
      </c>
      <c r="C5" s="111"/>
      <c r="D5" s="140" t="s">
        <v>52</v>
      </c>
      <c r="E5" s="111"/>
      <c r="F5" s="110" t="s">
        <v>7</v>
      </c>
      <c r="G5" s="1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18"/>
      <c r="B6" s="38" t="s">
        <v>53</v>
      </c>
      <c r="C6" s="38" t="s">
        <v>54</v>
      </c>
      <c r="D6" s="39" t="s">
        <v>53</v>
      </c>
      <c r="E6" s="39" t="s">
        <v>54</v>
      </c>
      <c r="F6" s="38" t="s">
        <v>53</v>
      </c>
      <c r="G6" s="38" t="s">
        <v>54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23" t="s">
        <v>11</v>
      </c>
      <c r="B7" s="40">
        <v>0.55100000000000005</v>
      </c>
      <c r="C7" s="41">
        <v>0.29730000000000001</v>
      </c>
      <c r="D7" s="42">
        <v>0.51019999999999999</v>
      </c>
      <c r="E7" s="42">
        <v>0.28010000000000002</v>
      </c>
      <c r="F7" s="41">
        <v>0.5</v>
      </c>
      <c r="G7" s="41">
        <v>0.24390000000000001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">
      <c r="A8" s="18" t="s">
        <v>12</v>
      </c>
      <c r="B8" s="43">
        <v>0.61219999999999997</v>
      </c>
      <c r="C8" s="44">
        <v>0.30859999999999999</v>
      </c>
      <c r="D8" s="45">
        <v>0.53059999999999996</v>
      </c>
      <c r="E8" s="45">
        <v>0.2681</v>
      </c>
      <c r="F8" s="44">
        <v>0.54549999999999998</v>
      </c>
      <c r="G8" s="44">
        <v>0.2707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">
      <c r="A9" s="113" t="s">
        <v>37</v>
      </c>
      <c r="B9" s="114"/>
      <c r="C9" s="114"/>
      <c r="D9" s="114"/>
      <c r="E9" s="114"/>
      <c r="F9" s="114"/>
      <c r="G9" s="11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">
      <c r="A10" s="37"/>
      <c r="B10" s="110" t="s">
        <v>55</v>
      </c>
      <c r="C10" s="111"/>
      <c r="D10" s="140" t="s">
        <v>56</v>
      </c>
      <c r="E10" s="111"/>
      <c r="F10" s="110" t="s">
        <v>7</v>
      </c>
      <c r="G10" s="11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">
      <c r="A11" s="18"/>
      <c r="B11" s="38" t="s">
        <v>53</v>
      </c>
      <c r="C11" s="38" t="s">
        <v>54</v>
      </c>
      <c r="D11" s="39" t="s">
        <v>53</v>
      </c>
      <c r="E11" s="39" t="s">
        <v>54</v>
      </c>
      <c r="F11" s="38" t="s">
        <v>53</v>
      </c>
      <c r="G11" s="38" t="s">
        <v>54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">
      <c r="A12" s="23" t="s">
        <v>11</v>
      </c>
      <c r="B12" s="46">
        <v>0.54549999999999998</v>
      </c>
      <c r="C12" s="41">
        <v>0.31040000000000001</v>
      </c>
      <c r="D12" s="42">
        <v>0.63639999999999997</v>
      </c>
      <c r="E12" s="42">
        <v>0.31830000000000003</v>
      </c>
      <c r="F12" s="41">
        <v>0.58330000000000004</v>
      </c>
      <c r="G12" s="41">
        <v>0.2419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">
      <c r="A13" s="18" t="s">
        <v>12</v>
      </c>
      <c r="B13" s="47">
        <v>0.54549999999999998</v>
      </c>
      <c r="C13" s="44">
        <v>0.28029999999999999</v>
      </c>
      <c r="D13" s="45">
        <v>0.68179999999999996</v>
      </c>
      <c r="E13" s="45">
        <v>0.30109999999999998</v>
      </c>
      <c r="F13" s="44">
        <v>0.69440000000000002</v>
      </c>
      <c r="G13" s="44">
        <v>0.24049999999999999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">
      <c r="A14" s="115" t="s">
        <v>42</v>
      </c>
      <c r="B14" s="114"/>
      <c r="C14" s="114"/>
      <c r="D14" s="114"/>
      <c r="E14" s="114"/>
      <c r="F14" s="114"/>
      <c r="G14" s="11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">
      <c r="A15" s="37"/>
      <c r="B15" s="110" t="s">
        <v>57</v>
      </c>
      <c r="C15" s="111"/>
      <c r="D15" s="140" t="s">
        <v>58</v>
      </c>
      <c r="E15" s="111"/>
      <c r="F15" s="110" t="s">
        <v>7</v>
      </c>
      <c r="G15" s="11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">
      <c r="A16" s="18"/>
      <c r="B16" s="38" t="s">
        <v>53</v>
      </c>
      <c r="C16" s="38" t="s">
        <v>54</v>
      </c>
      <c r="D16" s="39" t="s">
        <v>53</v>
      </c>
      <c r="E16" s="39" t="s">
        <v>54</v>
      </c>
      <c r="F16" s="38" t="s">
        <v>53</v>
      </c>
      <c r="G16" s="38" t="s">
        <v>54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.75" customHeight="1" x14ac:dyDescent="0.2">
      <c r="A17" s="23" t="s">
        <v>11</v>
      </c>
      <c r="B17" s="40">
        <v>0.48649999999999999</v>
      </c>
      <c r="C17" s="41">
        <v>0.26250000000000001</v>
      </c>
      <c r="D17" s="42">
        <v>0.48149999999999998</v>
      </c>
      <c r="E17" s="42">
        <v>0.24790000000000001</v>
      </c>
      <c r="F17" s="41">
        <v>0.51719999999999999</v>
      </c>
      <c r="G17" s="41">
        <v>0.2382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.75" customHeight="1" x14ac:dyDescent="0.2">
      <c r="A18" s="18" t="s">
        <v>12</v>
      </c>
      <c r="B18" s="43">
        <v>0.62160000000000004</v>
      </c>
      <c r="C18" s="44">
        <v>0.26529999999999998</v>
      </c>
      <c r="D18" s="45">
        <v>0.55559999999999998</v>
      </c>
      <c r="E18" s="45">
        <v>0.27300000000000002</v>
      </c>
      <c r="F18" s="44">
        <v>0.58620000000000005</v>
      </c>
      <c r="G18" s="44">
        <v>0.21410000000000001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.75" customHeight="1" x14ac:dyDescent="0.2">
      <c r="A19" s="128" t="s">
        <v>21</v>
      </c>
      <c r="B19" s="114"/>
      <c r="C19" s="114"/>
      <c r="D19" s="114"/>
      <c r="E19" s="114"/>
      <c r="F19" s="114"/>
      <c r="G19" s="1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">
      <c r="A20" s="20"/>
      <c r="B20" s="126" t="s">
        <v>59</v>
      </c>
      <c r="C20" s="111"/>
      <c r="D20" s="141" t="s">
        <v>60</v>
      </c>
      <c r="E20" s="111"/>
      <c r="F20" s="126" t="s">
        <v>7</v>
      </c>
      <c r="G20" s="1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">
      <c r="A21" s="24"/>
      <c r="B21" s="38" t="s">
        <v>53</v>
      </c>
      <c r="C21" s="38" t="s">
        <v>54</v>
      </c>
      <c r="D21" s="39" t="s">
        <v>53</v>
      </c>
      <c r="E21" s="39" t="s">
        <v>54</v>
      </c>
      <c r="F21" s="38" t="s">
        <v>53</v>
      </c>
      <c r="G21" s="38" t="s">
        <v>54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">
      <c r="A22" s="27" t="s">
        <v>11</v>
      </c>
      <c r="B22" s="40">
        <v>0.27029999999999998</v>
      </c>
      <c r="C22" s="41">
        <v>0.19650000000000001</v>
      </c>
      <c r="D22" s="42">
        <v>0.40629999999999999</v>
      </c>
      <c r="E22" s="42">
        <v>0.20319999999999999</v>
      </c>
      <c r="F22" s="41">
        <v>0.3478</v>
      </c>
      <c r="G22" s="41">
        <v>0.22140000000000001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">
      <c r="A23" s="30" t="s">
        <v>12</v>
      </c>
      <c r="B23" s="43">
        <v>0.37840000000000001</v>
      </c>
      <c r="C23" s="44">
        <v>0.1895</v>
      </c>
      <c r="D23" s="45">
        <v>0.40629999999999999</v>
      </c>
      <c r="E23" s="45">
        <v>0.1729</v>
      </c>
      <c r="F23" s="44">
        <v>0.21740000000000001</v>
      </c>
      <c r="G23" s="44">
        <v>0.1804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">
      <c r="A24" s="113" t="s">
        <v>26</v>
      </c>
      <c r="B24" s="114"/>
      <c r="C24" s="114"/>
      <c r="D24" s="114"/>
      <c r="E24" s="114"/>
      <c r="F24" s="114"/>
      <c r="G24" s="1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">
      <c r="A25" s="31"/>
      <c r="B25" s="110" t="s">
        <v>61</v>
      </c>
      <c r="C25" s="111"/>
      <c r="D25" s="140" t="s">
        <v>62</v>
      </c>
      <c r="E25" s="111"/>
      <c r="F25" s="110" t="s">
        <v>7</v>
      </c>
      <c r="G25" s="1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">
      <c r="A26" s="30"/>
      <c r="B26" s="38" t="s">
        <v>53</v>
      </c>
      <c r="C26" s="38" t="s">
        <v>54</v>
      </c>
      <c r="D26" s="39" t="s">
        <v>53</v>
      </c>
      <c r="E26" s="39" t="s">
        <v>54</v>
      </c>
      <c r="F26" s="38" t="s">
        <v>53</v>
      </c>
      <c r="G26" s="38" t="s">
        <v>54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">
      <c r="A27" s="27" t="s">
        <v>11</v>
      </c>
      <c r="B27" s="40">
        <v>0.4839</v>
      </c>
      <c r="C27" s="41">
        <v>0.20669999999999999</v>
      </c>
      <c r="D27" s="42">
        <v>0.33329999999999999</v>
      </c>
      <c r="E27" s="42">
        <v>0.19589999999999999</v>
      </c>
      <c r="F27" s="41">
        <v>0.43330000000000002</v>
      </c>
      <c r="G27" s="41">
        <v>0.20219999999999999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">
      <c r="A28" s="30" t="s">
        <v>12</v>
      </c>
      <c r="B28" s="43">
        <v>0.3548</v>
      </c>
      <c r="C28" s="44">
        <v>0.1709</v>
      </c>
      <c r="D28" s="45">
        <v>0.22220000000000001</v>
      </c>
      <c r="E28" s="45">
        <v>0.54169999999999996</v>
      </c>
      <c r="F28" s="44">
        <v>0.33329999999999999</v>
      </c>
      <c r="G28" s="44">
        <v>0.1452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">
      <c r="A29" s="115" t="s">
        <v>31</v>
      </c>
      <c r="B29" s="114"/>
      <c r="C29" s="114"/>
      <c r="D29" s="114"/>
      <c r="E29" s="114"/>
      <c r="F29" s="114"/>
      <c r="G29" s="1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">
      <c r="A30" s="31"/>
      <c r="B30" s="110" t="s">
        <v>63</v>
      </c>
      <c r="C30" s="111"/>
      <c r="D30" s="140" t="s">
        <v>64</v>
      </c>
      <c r="E30" s="111"/>
      <c r="F30" s="110" t="s">
        <v>7</v>
      </c>
      <c r="G30" s="1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">
      <c r="A31" s="31"/>
      <c r="B31" s="38" t="s">
        <v>53</v>
      </c>
      <c r="C31" s="38" t="s">
        <v>54</v>
      </c>
      <c r="D31" s="39" t="s">
        <v>53</v>
      </c>
      <c r="E31" s="39" t="s">
        <v>54</v>
      </c>
      <c r="F31" s="38" t="s">
        <v>53</v>
      </c>
      <c r="G31" s="38" t="s">
        <v>54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">
      <c r="A32" s="27" t="s">
        <v>11</v>
      </c>
      <c r="B32" s="40">
        <v>0.37930000000000003</v>
      </c>
      <c r="C32" s="41">
        <v>0.1661</v>
      </c>
      <c r="D32" s="42">
        <v>0.3871</v>
      </c>
      <c r="E32" s="42">
        <v>0.1729</v>
      </c>
      <c r="F32" s="41">
        <v>0.25</v>
      </c>
      <c r="G32" s="41">
        <v>0.20019999999999999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">
      <c r="A33" s="30" t="s">
        <v>12</v>
      </c>
      <c r="B33" s="43">
        <v>0.31030000000000002</v>
      </c>
      <c r="C33" s="44">
        <v>0.13270000000000001</v>
      </c>
      <c r="D33" s="45">
        <v>0.3548</v>
      </c>
      <c r="E33" s="45">
        <v>0.16270000000000001</v>
      </c>
      <c r="F33" s="44">
        <v>0.16669999999999999</v>
      </c>
      <c r="G33" s="44">
        <v>0.1542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">
      <c r="A35" s="17" t="s">
        <v>47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</sheetData>
  <mergeCells count="27">
    <mergeCell ref="F20:G20"/>
    <mergeCell ref="D20:E20"/>
    <mergeCell ref="B20:C20"/>
    <mergeCell ref="A19:G19"/>
    <mergeCell ref="A1:G1"/>
    <mergeCell ref="A4:G4"/>
    <mergeCell ref="D15:E15"/>
    <mergeCell ref="B15:C15"/>
    <mergeCell ref="F10:G10"/>
    <mergeCell ref="D10:E10"/>
    <mergeCell ref="A9:G9"/>
    <mergeCell ref="A14:G14"/>
    <mergeCell ref="B10:C10"/>
    <mergeCell ref="F15:G15"/>
    <mergeCell ref="D5:E5"/>
    <mergeCell ref="F5:G5"/>
    <mergeCell ref="B5:C5"/>
    <mergeCell ref="A2:G2"/>
    <mergeCell ref="A3:G3"/>
    <mergeCell ref="F25:G25"/>
    <mergeCell ref="A24:G24"/>
    <mergeCell ref="B25:C25"/>
    <mergeCell ref="D25:E25"/>
    <mergeCell ref="F30:G30"/>
    <mergeCell ref="A29:G29"/>
    <mergeCell ref="B30:C30"/>
    <mergeCell ref="D30:E3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showGridLines="0" workbookViewId="0"/>
  </sheetViews>
  <sheetFormatPr baseColWidth="10" defaultColWidth="14.5" defaultRowHeight="15" customHeight="1" x14ac:dyDescent="0.2"/>
  <cols>
    <col min="1" max="1" width="20.6640625" customWidth="1"/>
    <col min="2" max="2" width="11.5" customWidth="1"/>
    <col min="3" max="12" width="10.6640625" customWidth="1"/>
    <col min="13" max="18" width="13.33203125" customWidth="1"/>
    <col min="19" max="26" width="10.6640625" customWidth="1"/>
  </cols>
  <sheetData>
    <row r="1" spans="1:26" ht="12.75" customHeight="1" x14ac:dyDescent="0.2">
      <c r="A1" s="147" t="s">
        <v>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 t="s">
        <v>67</v>
      </c>
      <c r="Y1" s="48"/>
      <c r="Z1" s="48"/>
    </row>
    <row r="2" spans="1:26" ht="12.75" customHeight="1" x14ac:dyDescent="0.2">
      <c r="A2" s="144" t="s">
        <v>68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50"/>
      <c r="N2" s="50"/>
      <c r="O2" s="50"/>
      <c r="P2" s="50"/>
      <c r="Q2" s="50"/>
      <c r="R2" s="50"/>
      <c r="S2" s="50"/>
      <c r="T2" s="50"/>
      <c r="U2" s="50"/>
      <c r="V2" s="50"/>
      <c r="W2" s="48"/>
      <c r="X2" s="51" t="s">
        <v>69</v>
      </c>
      <c r="Y2" s="48"/>
      <c r="Z2" s="48"/>
    </row>
    <row r="3" spans="1:26" ht="16.5" customHeight="1" x14ac:dyDescent="0.2">
      <c r="A3" s="52"/>
      <c r="B3" s="53"/>
      <c r="C3" s="142" t="s">
        <v>70</v>
      </c>
      <c r="D3" s="143"/>
      <c r="E3" s="142" t="s">
        <v>71</v>
      </c>
      <c r="F3" s="143"/>
      <c r="G3" s="142" t="s">
        <v>72</v>
      </c>
      <c r="H3" s="143"/>
      <c r="I3" s="142" t="s">
        <v>73</v>
      </c>
      <c r="J3" s="143"/>
      <c r="K3" s="142" t="s">
        <v>74</v>
      </c>
      <c r="L3" s="143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51" t="s">
        <v>75</v>
      </c>
      <c r="Y3" s="48"/>
      <c r="Z3" s="48"/>
    </row>
    <row r="4" spans="1:26" ht="16.5" customHeight="1" x14ac:dyDescent="0.2">
      <c r="A4" s="54" t="s">
        <v>76</v>
      </c>
      <c r="B4" s="55" t="s">
        <v>77</v>
      </c>
      <c r="C4" s="56" t="s">
        <v>78</v>
      </c>
      <c r="D4" s="57" t="s">
        <v>10</v>
      </c>
      <c r="E4" s="56" t="s">
        <v>78</v>
      </c>
      <c r="F4" s="57" t="s">
        <v>10</v>
      </c>
      <c r="G4" s="56" t="s">
        <v>78</v>
      </c>
      <c r="H4" s="57" t="s">
        <v>10</v>
      </c>
      <c r="I4" s="56" t="s">
        <v>78</v>
      </c>
      <c r="J4" s="57" t="s">
        <v>10</v>
      </c>
      <c r="K4" s="58" t="s">
        <v>78</v>
      </c>
      <c r="L4" s="59" t="s">
        <v>10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60" t="s">
        <v>79</v>
      </c>
      <c r="Y4" s="48"/>
      <c r="Z4" s="48"/>
    </row>
    <row r="5" spans="1:26" ht="16.5" customHeight="1" x14ac:dyDescent="0.2">
      <c r="A5" s="61">
        <v>2013</v>
      </c>
      <c r="B5" s="62">
        <v>1</v>
      </c>
      <c r="C5" s="63">
        <v>20.9</v>
      </c>
      <c r="D5" s="64">
        <v>18.8</v>
      </c>
      <c r="E5" s="63">
        <v>21.6</v>
      </c>
      <c r="F5" s="64">
        <v>19.600000000000001</v>
      </c>
      <c r="G5" s="63">
        <v>20.9</v>
      </c>
      <c r="H5" s="64">
        <v>20.100000000000001</v>
      </c>
      <c r="I5" s="63">
        <v>21</v>
      </c>
      <c r="J5" s="64">
        <v>19.8</v>
      </c>
      <c r="K5" s="63">
        <v>21.2</v>
      </c>
      <c r="L5" s="64">
        <v>19.7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51" t="s">
        <v>80</v>
      </c>
      <c r="Y5" s="48"/>
      <c r="Z5" s="48"/>
    </row>
    <row r="6" spans="1:26" ht="16.5" customHeight="1" x14ac:dyDescent="0.2">
      <c r="A6" s="61">
        <v>2014</v>
      </c>
      <c r="B6" s="62">
        <v>1</v>
      </c>
      <c r="C6" s="63">
        <v>20.2</v>
      </c>
      <c r="D6" s="64">
        <v>19</v>
      </c>
      <c r="E6" s="63">
        <v>21.6</v>
      </c>
      <c r="F6" s="64">
        <v>19.7</v>
      </c>
      <c r="G6" s="63">
        <v>21.1</v>
      </c>
      <c r="H6" s="64">
        <v>20.3</v>
      </c>
      <c r="I6" s="63">
        <v>20.7</v>
      </c>
      <c r="J6" s="64">
        <v>20.100000000000001</v>
      </c>
      <c r="K6" s="63">
        <v>21</v>
      </c>
      <c r="L6" s="64">
        <v>19.899999999999999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51" t="s">
        <v>81</v>
      </c>
      <c r="Y6" s="48"/>
      <c r="Z6" s="48"/>
    </row>
    <row r="7" spans="1:26" ht="16.5" customHeight="1" x14ac:dyDescent="0.2">
      <c r="A7" s="61">
        <v>2015</v>
      </c>
      <c r="B7" s="62">
        <v>1</v>
      </c>
      <c r="C7" s="63">
        <v>20.8</v>
      </c>
      <c r="D7" s="64">
        <v>18.8</v>
      </c>
      <c r="E7" s="63">
        <v>21.9</v>
      </c>
      <c r="F7" s="64">
        <v>19.5</v>
      </c>
      <c r="G7" s="63">
        <v>21.1</v>
      </c>
      <c r="H7" s="64">
        <v>20</v>
      </c>
      <c r="I7" s="63">
        <v>21.4</v>
      </c>
      <c r="J7" s="64">
        <v>20.2</v>
      </c>
      <c r="K7" s="63">
        <v>21.4</v>
      </c>
      <c r="L7" s="64">
        <v>19.8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1" t="s">
        <v>82</v>
      </c>
      <c r="Y7" s="48"/>
      <c r="Z7" s="48"/>
    </row>
    <row r="8" spans="1:26" ht="16.5" customHeight="1" x14ac:dyDescent="0.2">
      <c r="A8" s="61">
        <v>2016</v>
      </c>
      <c r="B8" s="62">
        <v>1</v>
      </c>
      <c r="C8" s="63">
        <v>22</v>
      </c>
      <c r="D8" s="64">
        <v>19.100000000000001</v>
      </c>
      <c r="E8" s="63">
        <v>21.9</v>
      </c>
      <c r="F8" s="64">
        <v>19.7</v>
      </c>
      <c r="G8" s="63">
        <v>22.3</v>
      </c>
      <c r="H8" s="64">
        <v>20.5</v>
      </c>
      <c r="I8" s="63">
        <v>22.1</v>
      </c>
      <c r="J8" s="64">
        <v>20.399999999999999</v>
      </c>
      <c r="K8" s="63">
        <v>22.2</v>
      </c>
      <c r="L8" s="64">
        <v>20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6.5" customHeight="1" x14ac:dyDescent="0.2">
      <c r="A9" s="61">
        <v>2017</v>
      </c>
      <c r="B9" s="62">
        <v>1</v>
      </c>
      <c r="C9" s="63">
        <v>20.9</v>
      </c>
      <c r="D9" s="64">
        <v>18.600000000000001</v>
      </c>
      <c r="E9" s="63">
        <v>21.7</v>
      </c>
      <c r="F9" s="64">
        <v>19.5</v>
      </c>
      <c r="G9" s="63">
        <v>21.7</v>
      </c>
      <c r="H9" s="64">
        <v>20.2</v>
      </c>
      <c r="I9" s="63">
        <v>21.4</v>
      </c>
      <c r="J9" s="64">
        <v>20</v>
      </c>
      <c r="K9" s="63">
        <v>21.5</v>
      </c>
      <c r="L9" s="64">
        <v>19.7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6.5" customHeight="1" x14ac:dyDescent="0.2">
      <c r="A10" s="65">
        <v>2018</v>
      </c>
      <c r="B10" s="66">
        <v>1</v>
      </c>
      <c r="C10" s="67">
        <v>21.2</v>
      </c>
      <c r="D10" s="68">
        <v>18.399999999999999</v>
      </c>
      <c r="E10" s="67">
        <v>21.73</v>
      </c>
      <c r="F10" s="68">
        <v>19.3</v>
      </c>
      <c r="G10" s="67">
        <v>22.1</v>
      </c>
      <c r="H10" s="68">
        <v>19.899999999999999</v>
      </c>
      <c r="I10" s="67">
        <v>21.82</v>
      </c>
      <c r="J10" s="68">
        <v>19.8</v>
      </c>
      <c r="K10" s="67">
        <v>21.81</v>
      </c>
      <c r="L10" s="68">
        <v>19.5</v>
      </c>
      <c r="M10" s="50"/>
      <c r="N10" s="50"/>
      <c r="O10" s="50"/>
      <c r="P10" s="50"/>
      <c r="Q10" s="50"/>
      <c r="R10" s="50"/>
      <c r="S10" s="48"/>
      <c r="T10" s="48"/>
      <c r="U10" s="48"/>
      <c r="V10" s="48"/>
      <c r="W10" s="48"/>
      <c r="X10" s="48"/>
      <c r="Y10" s="48"/>
      <c r="Z10" s="48"/>
    </row>
    <row r="11" spans="1:26" ht="16.5" customHeight="1" x14ac:dyDescent="0.2">
      <c r="A11" s="6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48"/>
      <c r="T11" s="48"/>
      <c r="U11" s="48"/>
      <c r="V11" s="48"/>
      <c r="W11" s="48"/>
      <c r="X11" s="48"/>
      <c r="Y11" s="48"/>
      <c r="Z11" s="48"/>
    </row>
    <row r="12" spans="1:26" ht="16.5" customHeight="1" x14ac:dyDescent="0.2">
      <c r="A12" s="69"/>
      <c r="B12" s="50"/>
      <c r="C12" s="50"/>
      <c r="D12" s="50"/>
      <c r="E12" s="50"/>
      <c r="F12" s="50"/>
      <c r="G12" s="50"/>
      <c r="H12" s="50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48"/>
      <c r="T12" s="48"/>
      <c r="U12" s="48"/>
      <c r="V12" s="48"/>
      <c r="W12" s="48"/>
      <c r="X12" s="48"/>
      <c r="Y12" s="48"/>
      <c r="Z12" s="48"/>
    </row>
    <row r="13" spans="1:26" ht="16.5" customHeight="1" x14ac:dyDescent="0.2">
      <c r="A13" s="148" t="s">
        <v>83</v>
      </c>
      <c r="B13" s="135"/>
      <c r="C13" s="135"/>
      <c r="D13" s="135"/>
      <c r="E13" s="135"/>
      <c r="F13" s="135"/>
      <c r="G13" s="136"/>
      <c r="H13" s="7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48"/>
      <c r="T13" s="48"/>
      <c r="U13" s="48"/>
      <c r="V13" s="48"/>
      <c r="W13" s="48"/>
      <c r="X13" s="48"/>
      <c r="Y13" s="48"/>
      <c r="Z13" s="48"/>
    </row>
    <row r="14" spans="1:26" ht="16.5" customHeight="1" x14ac:dyDescent="0.2">
      <c r="A14" s="71" t="s">
        <v>10</v>
      </c>
      <c r="B14" s="72" t="s">
        <v>77</v>
      </c>
      <c r="C14" s="73" t="s">
        <v>84</v>
      </c>
      <c r="D14" s="73" t="s">
        <v>85</v>
      </c>
      <c r="E14" s="73" t="s">
        <v>86</v>
      </c>
      <c r="F14" s="73" t="s">
        <v>14</v>
      </c>
      <c r="G14" s="74" t="s">
        <v>87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48"/>
      <c r="S14" s="48"/>
      <c r="T14" s="48"/>
      <c r="U14" s="48"/>
      <c r="V14" s="48"/>
      <c r="W14" s="48"/>
      <c r="X14" s="48"/>
      <c r="Y14" s="48"/>
      <c r="Z14" s="15"/>
    </row>
    <row r="15" spans="1:26" ht="16.5" customHeight="1" x14ac:dyDescent="0.2">
      <c r="A15" s="75" t="s">
        <v>69</v>
      </c>
      <c r="B15" s="76">
        <v>1</v>
      </c>
      <c r="C15" s="77">
        <v>18.899999999999999</v>
      </c>
      <c r="D15" s="77">
        <v>18.399999999999999</v>
      </c>
      <c r="E15" s="77">
        <v>19.7</v>
      </c>
      <c r="F15" s="77">
        <v>19.399999999999999</v>
      </c>
      <c r="G15" s="78">
        <v>19.2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48"/>
      <c r="S15" s="48"/>
      <c r="T15" s="48"/>
      <c r="U15" s="48"/>
      <c r="V15" s="48"/>
      <c r="W15" s="48"/>
      <c r="X15" s="48"/>
      <c r="Y15" s="48"/>
      <c r="Z15" s="15"/>
    </row>
    <row r="16" spans="1:26" ht="16.5" customHeight="1" x14ac:dyDescent="0.2">
      <c r="A16" s="75" t="s">
        <v>75</v>
      </c>
      <c r="B16" s="76">
        <v>1</v>
      </c>
      <c r="C16" s="77">
        <v>19.600000000000001</v>
      </c>
      <c r="D16" s="77">
        <v>19.399999999999999</v>
      </c>
      <c r="E16" s="77">
        <v>20.5</v>
      </c>
      <c r="F16" s="77">
        <v>20.100000000000001</v>
      </c>
      <c r="G16" s="79">
        <v>20</v>
      </c>
      <c r="H16" s="48"/>
      <c r="I16" s="48"/>
      <c r="J16" s="48"/>
      <c r="K16" s="48"/>
      <c r="L16" s="15"/>
      <c r="M16" s="15"/>
      <c r="N16" s="15"/>
      <c r="O16" s="15"/>
      <c r="P16" s="15"/>
      <c r="Q16" s="15"/>
      <c r="R16" s="48"/>
      <c r="S16" s="48"/>
      <c r="T16" s="48"/>
      <c r="U16" s="48"/>
      <c r="V16" s="48"/>
      <c r="W16" s="48"/>
      <c r="X16" s="48"/>
      <c r="Y16" s="48"/>
      <c r="Z16" s="15"/>
    </row>
    <row r="17" spans="1:26" ht="16.5" customHeight="1" x14ac:dyDescent="0.2">
      <c r="A17" s="75" t="s">
        <v>79</v>
      </c>
      <c r="B17" s="76">
        <v>1</v>
      </c>
      <c r="C17" s="77">
        <v>19.399999999999999</v>
      </c>
      <c r="D17" s="77">
        <v>18.8</v>
      </c>
      <c r="E17" s="77">
        <v>19.8</v>
      </c>
      <c r="F17" s="77">
        <v>19.600000000000001</v>
      </c>
      <c r="G17" s="78">
        <v>19.5</v>
      </c>
      <c r="H17" s="48"/>
      <c r="I17" s="48"/>
      <c r="J17" s="48"/>
      <c r="K17" s="48"/>
      <c r="L17" s="15"/>
      <c r="M17" s="15"/>
      <c r="N17" s="15"/>
      <c r="O17" s="15"/>
      <c r="P17" s="15"/>
      <c r="Q17" s="15"/>
      <c r="R17" s="48"/>
      <c r="S17" s="48"/>
      <c r="T17" s="48"/>
      <c r="U17" s="48"/>
      <c r="V17" s="48"/>
      <c r="W17" s="48"/>
      <c r="X17" s="48"/>
      <c r="Y17" s="48"/>
      <c r="Z17" s="15"/>
    </row>
    <row r="18" spans="1:26" ht="16.5" customHeight="1" x14ac:dyDescent="0.2">
      <c r="A18" s="75" t="s">
        <v>80</v>
      </c>
      <c r="B18" s="76">
        <v>1</v>
      </c>
      <c r="C18" s="77">
        <v>18.2</v>
      </c>
      <c r="D18" s="77">
        <v>18.100000000000001</v>
      </c>
      <c r="E18" s="77">
        <v>18.8</v>
      </c>
      <c r="F18" s="77">
        <v>18.8</v>
      </c>
      <c r="G18" s="78">
        <v>18.600000000000001</v>
      </c>
      <c r="H18" s="48"/>
      <c r="I18" s="48"/>
      <c r="J18" s="48"/>
      <c r="K18" s="48"/>
      <c r="L18" s="15"/>
      <c r="M18" s="15"/>
      <c r="N18" s="15"/>
      <c r="O18" s="15"/>
      <c r="P18" s="15"/>
      <c r="Q18" s="15"/>
      <c r="R18" s="48"/>
      <c r="S18" s="48"/>
      <c r="T18" s="48"/>
      <c r="U18" s="48"/>
      <c r="V18" s="48"/>
      <c r="W18" s="48"/>
      <c r="X18" s="48"/>
      <c r="Y18" s="48"/>
      <c r="Z18" s="15"/>
    </row>
    <row r="19" spans="1:26" ht="16.5" customHeight="1" x14ac:dyDescent="0.2">
      <c r="A19" s="75" t="s">
        <v>88</v>
      </c>
      <c r="B19" s="76">
        <v>1</v>
      </c>
      <c r="C19" s="80">
        <v>19</v>
      </c>
      <c r="D19" s="77">
        <v>20.2</v>
      </c>
      <c r="E19" s="80">
        <v>21</v>
      </c>
      <c r="F19" s="77">
        <v>20.5</v>
      </c>
      <c r="G19" s="78">
        <v>20.3</v>
      </c>
      <c r="H19" s="48"/>
      <c r="I19" s="48"/>
      <c r="J19" s="48"/>
      <c r="K19" s="48"/>
      <c r="L19" s="15"/>
      <c r="M19" s="15"/>
      <c r="N19" s="15"/>
      <c r="O19" s="15"/>
      <c r="P19" s="15"/>
      <c r="Q19" s="15"/>
      <c r="R19" s="48"/>
      <c r="S19" s="48"/>
      <c r="T19" s="48"/>
      <c r="U19" s="48"/>
      <c r="V19" s="48"/>
      <c r="W19" s="48"/>
      <c r="X19" s="48"/>
      <c r="Y19" s="48"/>
      <c r="Z19" s="15"/>
    </row>
    <row r="20" spans="1:26" ht="16.5" customHeight="1" x14ac:dyDescent="0.2">
      <c r="A20" s="75" t="s">
        <v>81</v>
      </c>
      <c r="B20" s="76">
        <v>0.84</v>
      </c>
      <c r="C20" s="77">
        <v>20.9</v>
      </c>
      <c r="D20" s="77">
        <v>20.9</v>
      </c>
      <c r="E20" s="77">
        <v>21.9</v>
      </c>
      <c r="F20" s="77">
        <v>21.5</v>
      </c>
      <c r="G20" s="78">
        <v>21.4</v>
      </c>
      <c r="H20" s="48"/>
      <c r="I20" s="48"/>
      <c r="J20" s="48"/>
      <c r="K20" s="48"/>
      <c r="L20" s="15"/>
      <c r="M20" s="15"/>
      <c r="N20" s="15"/>
      <c r="O20" s="15"/>
      <c r="P20" s="15"/>
      <c r="Q20" s="15"/>
      <c r="R20" s="48"/>
      <c r="S20" s="48"/>
      <c r="T20" s="48"/>
      <c r="U20" s="48"/>
      <c r="V20" s="48"/>
      <c r="W20" s="48"/>
      <c r="X20" s="48"/>
      <c r="Y20" s="48"/>
      <c r="Z20" s="15"/>
    </row>
    <row r="21" spans="1:26" ht="16.5" customHeight="1" x14ac:dyDescent="0.2">
      <c r="A21" s="75" t="s">
        <v>89</v>
      </c>
      <c r="B21" s="76">
        <v>1</v>
      </c>
      <c r="C21" s="77">
        <v>16.3</v>
      </c>
      <c r="D21" s="80">
        <v>18</v>
      </c>
      <c r="E21" s="77">
        <v>18.100000000000001</v>
      </c>
      <c r="F21" s="77">
        <v>18.2</v>
      </c>
      <c r="G21" s="78">
        <v>17.8</v>
      </c>
      <c r="H21" s="48"/>
      <c r="I21" s="48"/>
      <c r="J21" s="48"/>
      <c r="K21" s="48"/>
      <c r="L21" s="15"/>
      <c r="M21" s="15"/>
      <c r="N21" s="15"/>
      <c r="O21" s="15"/>
      <c r="P21" s="15"/>
      <c r="Q21" s="15"/>
      <c r="R21" s="48"/>
      <c r="S21" s="48"/>
      <c r="T21" s="48"/>
      <c r="U21" s="48"/>
      <c r="V21" s="48"/>
      <c r="W21" s="48"/>
      <c r="X21" s="48"/>
      <c r="Y21" s="48"/>
      <c r="Z21" s="15"/>
    </row>
    <row r="22" spans="1:26" ht="16.5" customHeight="1" x14ac:dyDescent="0.2">
      <c r="A22" s="75" t="s">
        <v>90</v>
      </c>
      <c r="B22" s="76">
        <v>1</v>
      </c>
      <c r="C22" s="77">
        <v>17.8</v>
      </c>
      <c r="D22" s="77">
        <v>19.3</v>
      </c>
      <c r="E22" s="77">
        <v>19.600000000000001</v>
      </c>
      <c r="F22" s="77">
        <v>19.3</v>
      </c>
      <c r="G22" s="78">
        <v>19.100000000000001</v>
      </c>
      <c r="H22" s="48"/>
      <c r="I22" s="48"/>
      <c r="J22" s="48"/>
      <c r="K22" s="48"/>
      <c r="L22" s="15"/>
      <c r="M22" s="15"/>
      <c r="N22" s="15"/>
      <c r="O22" s="15"/>
      <c r="P22" s="15"/>
      <c r="Q22" s="15"/>
      <c r="R22" s="48"/>
      <c r="S22" s="48"/>
      <c r="T22" s="48"/>
      <c r="U22" s="48"/>
      <c r="V22" s="48"/>
      <c r="W22" s="48"/>
      <c r="X22" s="48"/>
      <c r="Y22" s="48"/>
      <c r="Z22" s="15"/>
    </row>
    <row r="23" spans="1:26" ht="16.5" customHeight="1" x14ac:dyDescent="0.2">
      <c r="A23" s="75" t="s">
        <v>91</v>
      </c>
      <c r="B23" s="76">
        <v>0.98</v>
      </c>
      <c r="C23" s="80">
        <v>19</v>
      </c>
      <c r="D23" s="77">
        <v>20.399999999999999</v>
      </c>
      <c r="E23" s="77">
        <v>20.5</v>
      </c>
      <c r="F23" s="77">
        <v>20.6</v>
      </c>
      <c r="G23" s="78">
        <v>20.3</v>
      </c>
      <c r="H23" s="48"/>
      <c r="I23" s="48"/>
      <c r="J23" s="48"/>
      <c r="K23" s="48"/>
      <c r="L23" s="15"/>
      <c r="M23" s="15"/>
      <c r="N23" s="15"/>
      <c r="O23" s="15"/>
      <c r="P23" s="15"/>
      <c r="Q23" s="15"/>
      <c r="R23" s="48"/>
      <c r="S23" s="48"/>
      <c r="T23" s="48"/>
      <c r="U23" s="48"/>
      <c r="V23" s="48"/>
      <c r="W23" s="48"/>
      <c r="X23" s="48"/>
      <c r="Y23" s="48"/>
      <c r="Z23" s="15"/>
    </row>
    <row r="24" spans="1:26" ht="16.5" customHeight="1" x14ac:dyDescent="0.2">
      <c r="A24" s="75" t="s">
        <v>92</v>
      </c>
      <c r="B24" s="76">
        <v>1</v>
      </c>
      <c r="C24" s="77">
        <v>19.5</v>
      </c>
      <c r="D24" s="77">
        <v>19.899999999999999</v>
      </c>
      <c r="E24" s="77">
        <v>20.8</v>
      </c>
      <c r="F24" s="77">
        <v>20.6</v>
      </c>
      <c r="G24" s="78">
        <v>20.3</v>
      </c>
      <c r="H24" s="48"/>
      <c r="I24" s="48"/>
      <c r="J24" s="48"/>
      <c r="K24" s="48"/>
      <c r="L24" s="15"/>
      <c r="M24" s="15"/>
      <c r="N24" s="15"/>
      <c r="O24" s="15"/>
      <c r="P24" s="15"/>
      <c r="Q24" s="15"/>
      <c r="R24" s="48"/>
      <c r="S24" s="48"/>
      <c r="T24" s="48"/>
      <c r="U24" s="48"/>
      <c r="V24" s="48"/>
      <c r="W24" s="48"/>
      <c r="X24" s="48"/>
      <c r="Y24" s="48"/>
      <c r="Z24" s="15"/>
    </row>
    <row r="25" spans="1:26" ht="16.5" customHeight="1" x14ac:dyDescent="0.2">
      <c r="A25" s="75" t="s">
        <v>93</v>
      </c>
      <c r="B25" s="76">
        <v>1</v>
      </c>
      <c r="C25" s="77">
        <v>19.7</v>
      </c>
      <c r="D25" s="77">
        <v>20.399999999999999</v>
      </c>
      <c r="E25" s="77">
        <v>20.6</v>
      </c>
      <c r="F25" s="77">
        <v>20.9</v>
      </c>
      <c r="G25" s="78">
        <v>20.5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15"/>
    </row>
    <row r="26" spans="1:26" ht="16.5" customHeight="1" x14ac:dyDescent="0.2">
      <c r="A26" s="75" t="s">
        <v>82</v>
      </c>
      <c r="B26" s="76">
        <v>1</v>
      </c>
      <c r="C26" s="77">
        <v>19.399999999999999</v>
      </c>
      <c r="D26" s="77">
        <v>19.8</v>
      </c>
      <c r="E26" s="77">
        <v>20.8</v>
      </c>
      <c r="F26" s="77">
        <v>20.6</v>
      </c>
      <c r="G26" s="78">
        <v>20.2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15"/>
    </row>
    <row r="27" spans="1:26" ht="16.5" customHeight="1" x14ac:dyDescent="0.2">
      <c r="A27" s="81" t="s">
        <v>78</v>
      </c>
      <c r="B27" s="82">
        <v>1</v>
      </c>
      <c r="C27" s="83">
        <v>20.9</v>
      </c>
      <c r="D27" s="83">
        <v>21.7</v>
      </c>
      <c r="E27" s="83">
        <v>21.7</v>
      </c>
      <c r="F27" s="83">
        <v>21.8</v>
      </c>
      <c r="G27" s="84">
        <v>21.8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15"/>
    </row>
    <row r="28" spans="1:26" ht="12.75" customHeight="1" x14ac:dyDescent="0.2">
      <c r="A28" s="8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2.75" customHeight="1" x14ac:dyDescent="0.2">
      <c r="A29" s="8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2.75" customHeight="1" x14ac:dyDescent="0.2">
      <c r="A30" s="86" t="s">
        <v>16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2.75" customHeight="1" x14ac:dyDescent="0.2">
      <c r="A31" s="87" t="s">
        <v>94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2.75" customHeight="1" x14ac:dyDescent="0.2">
      <c r="A32" s="8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2.75" customHeight="1" x14ac:dyDescent="0.2">
      <c r="A33" s="85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2.75" customHeight="1" x14ac:dyDescent="0.2">
      <c r="A34" s="8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2.75" customHeight="1" x14ac:dyDescent="0.2">
      <c r="A35" s="8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2.75" customHeight="1" x14ac:dyDescent="0.2">
      <c r="A36" s="85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2.75" customHeight="1" x14ac:dyDescent="0.2">
      <c r="A37" s="85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2.75" customHeight="1" x14ac:dyDescent="0.2">
      <c r="A38" s="85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2.75" customHeight="1" x14ac:dyDescent="0.2">
      <c r="A39" s="85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2.75" customHeight="1" x14ac:dyDescent="0.2">
      <c r="A40" s="8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2.75" customHeight="1" x14ac:dyDescent="0.2">
      <c r="A41" s="85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2.75" customHeight="1" x14ac:dyDescent="0.2">
      <c r="A42" s="85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2.75" customHeight="1" x14ac:dyDescent="0.2">
      <c r="A43" s="8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2.75" customHeight="1" x14ac:dyDescent="0.2">
      <c r="A44" s="8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2.75" customHeight="1" x14ac:dyDescent="0.2">
      <c r="A45" s="85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2.75" customHeight="1" x14ac:dyDescent="0.2">
      <c r="A46" s="85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2.75" customHeight="1" x14ac:dyDescent="0.2">
      <c r="A47" s="8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2.75" customHeight="1" x14ac:dyDescent="0.2">
      <c r="A48" s="85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2.75" customHeight="1" x14ac:dyDescent="0.2">
      <c r="A49" s="85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2.75" customHeight="1" x14ac:dyDescent="0.2">
      <c r="A50" s="8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2.75" customHeight="1" x14ac:dyDescent="0.2">
      <c r="A51" s="85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2.75" customHeight="1" x14ac:dyDescent="0.2">
      <c r="A52" s="85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2.75" customHeight="1" x14ac:dyDescent="0.2">
      <c r="A53" s="85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2.75" customHeight="1" x14ac:dyDescent="0.2">
      <c r="A54" s="85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2.75" customHeight="1" x14ac:dyDescent="0.2">
      <c r="A55" s="85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2.75" customHeight="1" x14ac:dyDescent="0.2">
      <c r="A56" s="8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2.75" customHeight="1" x14ac:dyDescent="0.2">
      <c r="A57" s="85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2.75" customHeight="1" x14ac:dyDescent="0.2">
      <c r="A58" s="85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2.75" customHeight="1" x14ac:dyDescent="0.2">
      <c r="A59" s="8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2.75" customHeight="1" x14ac:dyDescent="0.2">
      <c r="A60" s="85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2.75" customHeight="1" x14ac:dyDescent="0.2">
      <c r="A61" s="85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2.75" customHeight="1" x14ac:dyDescent="0.2">
      <c r="A62" s="85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2.75" customHeight="1" x14ac:dyDescent="0.2">
      <c r="A63" s="85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2.75" customHeight="1" x14ac:dyDescent="0.2">
      <c r="A64" s="85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2.75" customHeight="1" x14ac:dyDescent="0.2">
      <c r="A65" s="85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2.75" customHeight="1" x14ac:dyDescent="0.2">
      <c r="A66" s="85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2.75" customHeight="1" x14ac:dyDescent="0.2">
      <c r="A67" s="85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2.75" customHeight="1" x14ac:dyDescent="0.2">
      <c r="A68" s="8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2.75" customHeight="1" x14ac:dyDescent="0.2">
      <c r="A69" s="85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2.75" customHeight="1" x14ac:dyDescent="0.2">
      <c r="A70" s="85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2.75" customHeight="1" x14ac:dyDescent="0.2">
      <c r="A71" s="85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2.75" customHeight="1" x14ac:dyDescent="0.2">
      <c r="A72" s="85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2.75" customHeight="1" x14ac:dyDescent="0.2">
      <c r="A73" s="85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2.75" customHeight="1" x14ac:dyDescent="0.2">
      <c r="A74" s="85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2.75" customHeight="1" x14ac:dyDescent="0.2">
      <c r="A75" s="85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2.75" customHeight="1" x14ac:dyDescent="0.2">
      <c r="A76" s="85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2.75" customHeight="1" x14ac:dyDescent="0.2">
      <c r="A77" s="85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2.75" customHeight="1" x14ac:dyDescent="0.2">
      <c r="A78" s="85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2.75" customHeight="1" x14ac:dyDescent="0.2">
      <c r="A79" s="85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2.75" customHeight="1" x14ac:dyDescent="0.2">
      <c r="A80" s="85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2.75" customHeight="1" x14ac:dyDescent="0.2">
      <c r="A81" s="85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2.75" customHeight="1" x14ac:dyDescent="0.2">
      <c r="A82" s="85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2.75" customHeight="1" x14ac:dyDescent="0.2">
      <c r="A83" s="8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2.75" customHeight="1" x14ac:dyDescent="0.2">
      <c r="A84" s="85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2.75" customHeight="1" x14ac:dyDescent="0.2">
      <c r="A85" s="85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2.75" customHeight="1" x14ac:dyDescent="0.2">
      <c r="A86" s="85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2.75" customHeight="1" x14ac:dyDescent="0.2">
      <c r="A87" s="85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2.75" customHeight="1" x14ac:dyDescent="0.2">
      <c r="A88" s="85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2.75" customHeight="1" x14ac:dyDescent="0.2">
      <c r="A89" s="85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2.75" customHeight="1" x14ac:dyDescent="0.2">
      <c r="A90" s="85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2.75" customHeight="1" x14ac:dyDescent="0.2">
      <c r="A91" s="85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2.75" customHeight="1" x14ac:dyDescent="0.2">
      <c r="A92" s="85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2.75" customHeight="1" x14ac:dyDescent="0.2">
      <c r="A93" s="85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2.75" customHeight="1" x14ac:dyDescent="0.2">
      <c r="A94" s="85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2.75" customHeight="1" x14ac:dyDescent="0.2">
      <c r="A95" s="85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2.75" customHeight="1" x14ac:dyDescent="0.2">
      <c r="A96" s="85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2.75" customHeight="1" x14ac:dyDescent="0.2">
      <c r="A97" s="85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2.75" customHeight="1" x14ac:dyDescent="0.2">
      <c r="A98" s="85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2.75" customHeight="1" x14ac:dyDescent="0.2">
      <c r="A99" s="85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2.75" customHeight="1" x14ac:dyDescent="0.2">
      <c r="A100" s="8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2.75" customHeight="1" x14ac:dyDescent="0.2">
      <c r="A101" s="85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2.75" customHeight="1" x14ac:dyDescent="0.2">
      <c r="A102" s="85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2.75" customHeight="1" x14ac:dyDescent="0.2">
      <c r="A103" s="85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2.75" customHeight="1" x14ac:dyDescent="0.2">
      <c r="A104" s="85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2.75" customHeight="1" x14ac:dyDescent="0.2">
      <c r="A105" s="85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2.75" customHeight="1" x14ac:dyDescent="0.2">
      <c r="A106" s="85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2.75" customHeight="1" x14ac:dyDescent="0.2">
      <c r="A107" s="8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2.75" customHeight="1" x14ac:dyDescent="0.2">
      <c r="A108" s="85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2.75" customHeight="1" x14ac:dyDescent="0.2">
      <c r="A109" s="85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2.75" customHeight="1" x14ac:dyDescent="0.2">
      <c r="A110" s="85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2.75" customHeight="1" x14ac:dyDescent="0.2">
      <c r="A111" s="85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2.75" customHeight="1" x14ac:dyDescent="0.2">
      <c r="A112" s="85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2.75" customHeight="1" x14ac:dyDescent="0.2">
      <c r="A113" s="85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2.75" customHeight="1" x14ac:dyDescent="0.2">
      <c r="A114" s="85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2.75" customHeight="1" x14ac:dyDescent="0.2">
      <c r="A115" s="8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2.75" customHeight="1" x14ac:dyDescent="0.2">
      <c r="A116" s="85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2.75" customHeight="1" x14ac:dyDescent="0.2">
      <c r="A117" s="8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2.75" customHeight="1" x14ac:dyDescent="0.2">
      <c r="A118" s="85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2.75" customHeight="1" x14ac:dyDescent="0.2">
      <c r="A119" s="8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2.75" customHeight="1" x14ac:dyDescent="0.2">
      <c r="A120" s="85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2.75" customHeight="1" x14ac:dyDescent="0.2">
      <c r="A121" s="85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2.75" customHeight="1" x14ac:dyDescent="0.2">
      <c r="A122" s="85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2.75" customHeight="1" x14ac:dyDescent="0.2">
      <c r="A123" s="85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2.75" customHeight="1" x14ac:dyDescent="0.2">
      <c r="A124" s="85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2.75" customHeight="1" x14ac:dyDescent="0.2">
      <c r="A125" s="85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2.75" customHeight="1" x14ac:dyDescent="0.2">
      <c r="A126" s="85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2.75" customHeight="1" x14ac:dyDescent="0.2">
      <c r="A127" s="85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2.75" customHeight="1" x14ac:dyDescent="0.2">
      <c r="A128" s="85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2.75" customHeight="1" x14ac:dyDescent="0.2">
      <c r="A129" s="85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2.75" customHeight="1" x14ac:dyDescent="0.2">
      <c r="A130" s="85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2.75" customHeight="1" x14ac:dyDescent="0.2">
      <c r="A131" s="85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2.75" customHeight="1" x14ac:dyDescent="0.2">
      <c r="A132" s="85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2.75" customHeight="1" x14ac:dyDescent="0.2">
      <c r="A133" s="85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2.75" customHeight="1" x14ac:dyDescent="0.2">
      <c r="A134" s="85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2.75" customHeight="1" x14ac:dyDescent="0.2">
      <c r="A135" s="85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2.75" customHeight="1" x14ac:dyDescent="0.2">
      <c r="A136" s="85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2.75" customHeight="1" x14ac:dyDescent="0.2">
      <c r="A137" s="85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2.75" customHeight="1" x14ac:dyDescent="0.2">
      <c r="A138" s="85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2.75" customHeight="1" x14ac:dyDescent="0.2">
      <c r="A139" s="85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2.75" customHeight="1" x14ac:dyDescent="0.2">
      <c r="A140" s="85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2.75" customHeight="1" x14ac:dyDescent="0.2">
      <c r="A141" s="85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2.75" customHeight="1" x14ac:dyDescent="0.2">
      <c r="A142" s="85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2.75" customHeight="1" x14ac:dyDescent="0.2">
      <c r="A143" s="85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2.75" customHeight="1" x14ac:dyDescent="0.2">
      <c r="A144" s="85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2.75" customHeight="1" x14ac:dyDescent="0.2">
      <c r="A145" s="85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2.75" customHeight="1" x14ac:dyDescent="0.2">
      <c r="A146" s="85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2.75" customHeight="1" x14ac:dyDescent="0.2">
      <c r="A147" s="85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2.75" customHeight="1" x14ac:dyDescent="0.2">
      <c r="A148" s="85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2.75" customHeight="1" x14ac:dyDescent="0.2">
      <c r="A149" s="85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2.75" customHeight="1" x14ac:dyDescent="0.2">
      <c r="A150" s="85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2.75" customHeight="1" x14ac:dyDescent="0.2">
      <c r="A151" s="85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2.75" customHeight="1" x14ac:dyDescent="0.2">
      <c r="A152" s="85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2.75" customHeight="1" x14ac:dyDescent="0.2">
      <c r="A153" s="85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2.75" customHeight="1" x14ac:dyDescent="0.2">
      <c r="A154" s="85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2.75" customHeight="1" x14ac:dyDescent="0.2">
      <c r="A155" s="8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2.75" customHeight="1" x14ac:dyDescent="0.2">
      <c r="A156" s="85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2.75" customHeight="1" x14ac:dyDescent="0.2">
      <c r="A157" s="85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2.75" customHeight="1" x14ac:dyDescent="0.2">
      <c r="A158" s="85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2.75" customHeight="1" x14ac:dyDescent="0.2">
      <c r="A159" s="85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2.75" customHeight="1" x14ac:dyDescent="0.2">
      <c r="A160" s="85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2.75" customHeight="1" x14ac:dyDescent="0.2">
      <c r="A161" s="85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2.75" customHeight="1" x14ac:dyDescent="0.2">
      <c r="A162" s="85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2.75" customHeight="1" x14ac:dyDescent="0.2">
      <c r="A163" s="85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2.75" customHeight="1" x14ac:dyDescent="0.2">
      <c r="A164" s="85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2.75" customHeight="1" x14ac:dyDescent="0.2">
      <c r="A165" s="85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2.75" customHeight="1" x14ac:dyDescent="0.2">
      <c r="A166" s="85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2.75" customHeight="1" x14ac:dyDescent="0.2">
      <c r="A167" s="85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2.75" customHeight="1" x14ac:dyDescent="0.2">
      <c r="A168" s="85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2.75" customHeight="1" x14ac:dyDescent="0.2">
      <c r="A169" s="85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15"/>
      <c r="N169" s="15"/>
      <c r="O169" s="15"/>
      <c r="P169" s="15"/>
      <c r="Q169" s="15"/>
      <c r="R169" s="15"/>
      <c r="S169" s="48"/>
      <c r="T169" s="48"/>
      <c r="U169" s="48"/>
      <c r="V169" s="48"/>
      <c r="W169" s="48"/>
      <c r="X169" s="48"/>
      <c r="Y169" s="48"/>
      <c r="Z169" s="48"/>
    </row>
    <row r="170" spans="1:26" ht="12.75" customHeight="1" x14ac:dyDescent="0.2">
      <c r="A170" s="85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15"/>
      <c r="N170" s="15"/>
      <c r="O170" s="15"/>
      <c r="P170" s="15"/>
      <c r="Q170" s="15"/>
      <c r="R170" s="15"/>
      <c r="S170" s="48"/>
      <c r="T170" s="48"/>
      <c r="U170" s="48"/>
      <c r="V170" s="48"/>
      <c r="W170" s="48"/>
      <c r="X170" s="48"/>
      <c r="Y170" s="48"/>
      <c r="Z170" s="48"/>
    </row>
    <row r="171" spans="1:26" ht="12.75" customHeight="1" x14ac:dyDescent="0.2">
      <c r="A171" s="85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15"/>
      <c r="N171" s="15"/>
      <c r="O171" s="15"/>
      <c r="P171" s="15"/>
      <c r="Q171" s="15"/>
      <c r="R171" s="15"/>
      <c r="S171" s="48"/>
      <c r="T171" s="48"/>
      <c r="U171" s="48"/>
      <c r="V171" s="48"/>
      <c r="W171" s="48"/>
      <c r="X171" s="48"/>
      <c r="Y171" s="48"/>
      <c r="Z171" s="48"/>
    </row>
    <row r="172" spans="1:26" ht="12.75" customHeight="1" x14ac:dyDescent="0.2">
      <c r="A172" s="85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15"/>
      <c r="N172" s="15"/>
      <c r="O172" s="15"/>
      <c r="P172" s="15"/>
      <c r="Q172" s="15"/>
      <c r="R172" s="15"/>
      <c r="S172" s="48"/>
      <c r="T172" s="48"/>
      <c r="U172" s="48"/>
      <c r="V172" s="48"/>
      <c r="W172" s="48"/>
      <c r="X172" s="48"/>
      <c r="Y172" s="48"/>
      <c r="Z172" s="48"/>
    </row>
    <row r="173" spans="1:26" ht="12.75" customHeight="1" x14ac:dyDescent="0.2">
      <c r="A173" s="85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15"/>
      <c r="N173" s="15"/>
      <c r="O173" s="15"/>
      <c r="P173" s="15"/>
      <c r="Q173" s="15"/>
      <c r="R173" s="15"/>
      <c r="S173" s="48"/>
      <c r="T173" s="48"/>
      <c r="U173" s="48"/>
      <c r="V173" s="48"/>
      <c r="W173" s="48"/>
      <c r="X173" s="48"/>
      <c r="Y173" s="48"/>
      <c r="Z173" s="48"/>
    </row>
    <row r="174" spans="1:26" ht="12.75" customHeight="1" x14ac:dyDescent="0.2">
      <c r="A174" s="85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15"/>
      <c r="N174" s="15"/>
      <c r="O174" s="15"/>
      <c r="P174" s="15"/>
      <c r="Q174" s="15"/>
      <c r="R174" s="15"/>
      <c r="S174" s="48"/>
      <c r="T174" s="48"/>
      <c r="U174" s="48"/>
      <c r="V174" s="48"/>
      <c r="W174" s="48"/>
      <c r="X174" s="48"/>
      <c r="Y174" s="48"/>
      <c r="Z174" s="48"/>
    </row>
    <row r="175" spans="1:26" ht="12.75" customHeight="1" x14ac:dyDescent="0.2">
      <c r="A175" s="85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15"/>
      <c r="N175" s="15"/>
      <c r="O175" s="15"/>
      <c r="P175" s="15"/>
      <c r="Q175" s="15"/>
      <c r="R175" s="15"/>
      <c r="S175" s="48"/>
      <c r="T175" s="48"/>
      <c r="U175" s="48"/>
      <c r="V175" s="48"/>
      <c r="W175" s="48"/>
      <c r="X175" s="48"/>
      <c r="Y175" s="48"/>
      <c r="Z175" s="48"/>
    </row>
    <row r="176" spans="1:26" ht="12.75" customHeight="1" x14ac:dyDescent="0.2">
      <c r="A176" s="85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15"/>
      <c r="N176" s="15"/>
      <c r="O176" s="15"/>
      <c r="P176" s="15"/>
      <c r="Q176" s="15"/>
      <c r="R176" s="15"/>
      <c r="S176" s="48"/>
      <c r="T176" s="48"/>
      <c r="U176" s="48"/>
      <c r="V176" s="48"/>
      <c r="W176" s="48"/>
      <c r="X176" s="48"/>
      <c r="Y176" s="48"/>
      <c r="Z176" s="48"/>
    </row>
    <row r="177" spans="1:26" ht="12.75" customHeight="1" x14ac:dyDescent="0.2">
      <c r="A177" s="85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15"/>
      <c r="N177" s="15"/>
      <c r="O177" s="15"/>
      <c r="P177" s="15"/>
      <c r="Q177" s="15"/>
      <c r="R177" s="15"/>
      <c r="S177" s="48"/>
      <c r="T177" s="48"/>
      <c r="U177" s="48"/>
      <c r="V177" s="48"/>
      <c r="W177" s="48"/>
      <c r="X177" s="48"/>
      <c r="Y177" s="48"/>
      <c r="Z177" s="48"/>
    </row>
    <row r="178" spans="1:26" ht="12.75" customHeight="1" x14ac:dyDescent="0.2">
      <c r="A178" s="85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15"/>
      <c r="N178" s="15"/>
      <c r="O178" s="15"/>
      <c r="P178" s="15"/>
      <c r="Q178" s="15"/>
      <c r="R178" s="15"/>
      <c r="S178" s="48"/>
      <c r="T178" s="48"/>
      <c r="U178" s="48"/>
      <c r="V178" s="48"/>
      <c r="W178" s="48"/>
      <c r="X178" s="48"/>
      <c r="Y178" s="48"/>
      <c r="Z178" s="48"/>
    </row>
    <row r="179" spans="1:26" ht="12.75" customHeight="1" x14ac:dyDescent="0.2">
      <c r="A179" s="85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15"/>
      <c r="N179" s="15"/>
      <c r="O179" s="15"/>
      <c r="P179" s="15"/>
      <c r="Q179" s="15"/>
      <c r="R179" s="15"/>
      <c r="S179" s="48"/>
      <c r="T179" s="48"/>
      <c r="U179" s="48"/>
      <c r="V179" s="48"/>
      <c r="W179" s="48"/>
      <c r="X179" s="48"/>
      <c r="Y179" s="48"/>
      <c r="Z179" s="48"/>
    </row>
    <row r="180" spans="1:26" ht="12.75" customHeight="1" x14ac:dyDescent="0.2">
      <c r="A180" s="85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15"/>
      <c r="N180" s="15"/>
      <c r="O180" s="15"/>
      <c r="P180" s="15"/>
      <c r="Q180" s="15"/>
      <c r="R180" s="15"/>
      <c r="S180" s="48"/>
      <c r="T180" s="48"/>
      <c r="U180" s="48"/>
      <c r="V180" s="48"/>
      <c r="W180" s="48"/>
      <c r="X180" s="48"/>
      <c r="Y180" s="48"/>
      <c r="Z180" s="48"/>
    </row>
    <row r="181" spans="1:26" ht="12.75" customHeight="1" x14ac:dyDescent="0.2">
      <c r="A181" s="85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15"/>
      <c r="N181" s="15"/>
      <c r="O181" s="15"/>
      <c r="P181" s="15"/>
      <c r="Q181" s="15"/>
      <c r="R181" s="15"/>
      <c r="S181" s="48"/>
      <c r="T181" s="48"/>
      <c r="U181" s="48"/>
      <c r="V181" s="48"/>
      <c r="W181" s="48"/>
      <c r="X181" s="48"/>
      <c r="Y181" s="48"/>
      <c r="Z181" s="48"/>
    </row>
    <row r="182" spans="1:26" ht="12.75" customHeight="1" x14ac:dyDescent="0.2">
      <c r="A182" s="85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15"/>
      <c r="N182" s="15"/>
      <c r="O182" s="15"/>
      <c r="P182" s="15"/>
      <c r="Q182" s="15"/>
      <c r="R182" s="15"/>
      <c r="S182" s="48"/>
      <c r="T182" s="48"/>
      <c r="U182" s="48"/>
      <c r="V182" s="48"/>
      <c r="W182" s="48"/>
      <c r="X182" s="48"/>
      <c r="Y182" s="48"/>
      <c r="Z182" s="48"/>
    </row>
    <row r="183" spans="1:26" ht="12.75" customHeight="1" x14ac:dyDescent="0.2">
      <c r="A183" s="85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15"/>
      <c r="N183" s="15"/>
      <c r="O183" s="15"/>
      <c r="P183" s="15"/>
      <c r="Q183" s="15"/>
      <c r="R183" s="15"/>
      <c r="S183" s="48"/>
      <c r="T183" s="48"/>
      <c r="U183" s="48"/>
      <c r="V183" s="48"/>
      <c r="W183" s="48"/>
      <c r="X183" s="48"/>
      <c r="Y183" s="48"/>
      <c r="Z183" s="48"/>
    </row>
    <row r="184" spans="1:26" ht="12.75" customHeight="1" x14ac:dyDescent="0.2">
      <c r="A184" s="85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15"/>
      <c r="N184" s="15"/>
      <c r="O184" s="15"/>
      <c r="P184" s="15"/>
      <c r="Q184" s="15"/>
      <c r="R184" s="15"/>
      <c r="S184" s="48"/>
      <c r="T184" s="48"/>
      <c r="U184" s="48"/>
      <c r="V184" s="48"/>
      <c r="W184" s="48"/>
      <c r="X184" s="48"/>
      <c r="Y184" s="48"/>
      <c r="Z184" s="48"/>
    </row>
    <row r="185" spans="1:26" ht="12.75" customHeight="1" x14ac:dyDescent="0.2">
      <c r="A185" s="85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15"/>
      <c r="N185" s="15"/>
      <c r="O185" s="15"/>
      <c r="P185" s="15"/>
      <c r="Q185" s="15"/>
      <c r="R185" s="15"/>
      <c r="S185" s="48"/>
      <c r="T185" s="48"/>
      <c r="U185" s="48"/>
      <c r="V185" s="48"/>
      <c r="W185" s="48"/>
      <c r="X185" s="48"/>
      <c r="Y185" s="48"/>
      <c r="Z185" s="48"/>
    </row>
    <row r="186" spans="1:26" ht="12.75" customHeight="1" x14ac:dyDescent="0.2">
      <c r="A186" s="85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15"/>
      <c r="N186" s="15"/>
      <c r="O186" s="15"/>
      <c r="P186" s="15"/>
      <c r="Q186" s="15"/>
      <c r="R186" s="15"/>
      <c r="S186" s="48"/>
      <c r="T186" s="48"/>
      <c r="U186" s="48"/>
      <c r="V186" s="48"/>
      <c r="W186" s="48"/>
      <c r="X186" s="48"/>
      <c r="Y186" s="48"/>
      <c r="Z186" s="48"/>
    </row>
    <row r="187" spans="1:26" ht="12.75" customHeight="1" x14ac:dyDescent="0.2">
      <c r="A187" s="85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15"/>
      <c r="N187" s="15"/>
      <c r="O187" s="15"/>
      <c r="P187" s="15"/>
      <c r="Q187" s="15"/>
      <c r="R187" s="15"/>
      <c r="S187" s="48"/>
      <c r="T187" s="48"/>
      <c r="U187" s="48"/>
      <c r="V187" s="48"/>
      <c r="W187" s="48"/>
      <c r="X187" s="48"/>
      <c r="Y187" s="48"/>
      <c r="Z187" s="48"/>
    </row>
    <row r="188" spans="1:26" ht="12.75" customHeight="1" x14ac:dyDescent="0.2">
      <c r="A188" s="85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15"/>
      <c r="N188" s="15"/>
      <c r="O188" s="15"/>
      <c r="P188" s="15"/>
      <c r="Q188" s="15"/>
      <c r="R188" s="15"/>
      <c r="S188" s="48"/>
      <c r="T188" s="48"/>
      <c r="U188" s="48"/>
      <c r="V188" s="48"/>
      <c r="W188" s="48"/>
      <c r="X188" s="48"/>
      <c r="Y188" s="48"/>
      <c r="Z188" s="48"/>
    </row>
    <row r="189" spans="1:26" ht="12.75" customHeight="1" x14ac:dyDescent="0.2">
      <c r="A189" s="85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15"/>
      <c r="N189" s="15"/>
      <c r="O189" s="15"/>
      <c r="P189" s="15"/>
      <c r="Q189" s="15"/>
      <c r="R189" s="15"/>
      <c r="S189" s="48"/>
      <c r="T189" s="48"/>
      <c r="U189" s="48"/>
      <c r="V189" s="48"/>
      <c r="W189" s="48"/>
      <c r="X189" s="48"/>
      <c r="Y189" s="48"/>
      <c r="Z189" s="48"/>
    </row>
    <row r="190" spans="1:26" ht="12.75" customHeight="1" x14ac:dyDescent="0.2">
      <c r="A190" s="85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15"/>
      <c r="N190" s="15"/>
      <c r="O190" s="15"/>
      <c r="P190" s="15"/>
      <c r="Q190" s="15"/>
      <c r="R190" s="15"/>
      <c r="S190" s="48"/>
      <c r="T190" s="48"/>
      <c r="U190" s="48"/>
      <c r="V190" s="48"/>
      <c r="W190" s="48"/>
      <c r="X190" s="48"/>
      <c r="Y190" s="48"/>
      <c r="Z190" s="48"/>
    </row>
    <row r="191" spans="1:26" ht="12.75" customHeight="1" x14ac:dyDescent="0.2">
      <c r="A191" s="85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15"/>
      <c r="N191" s="15"/>
      <c r="O191" s="15"/>
      <c r="P191" s="15"/>
      <c r="Q191" s="15"/>
      <c r="R191" s="15"/>
      <c r="S191" s="48"/>
      <c r="T191" s="48"/>
      <c r="U191" s="48"/>
      <c r="V191" s="48"/>
      <c r="W191" s="48"/>
      <c r="X191" s="48"/>
      <c r="Y191" s="48"/>
      <c r="Z191" s="48"/>
    </row>
    <row r="192" spans="1:26" ht="12.75" customHeight="1" x14ac:dyDescent="0.2">
      <c r="A192" s="85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15"/>
      <c r="N192" s="15"/>
      <c r="O192" s="15"/>
      <c r="P192" s="15"/>
      <c r="Q192" s="15"/>
      <c r="R192" s="15"/>
      <c r="S192" s="48"/>
      <c r="T192" s="48"/>
      <c r="U192" s="48"/>
      <c r="V192" s="48"/>
      <c r="W192" s="48"/>
      <c r="X192" s="48"/>
      <c r="Y192" s="48"/>
      <c r="Z192" s="48"/>
    </row>
    <row r="193" spans="1:26" ht="12.75" customHeight="1" x14ac:dyDescent="0.2">
      <c r="A193" s="85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15"/>
      <c r="N193" s="15"/>
      <c r="O193" s="15"/>
      <c r="P193" s="15"/>
      <c r="Q193" s="15"/>
      <c r="R193" s="15"/>
      <c r="S193" s="48"/>
      <c r="T193" s="48"/>
      <c r="U193" s="48"/>
      <c r="V193" s="48"/>
      <c r="W193" s="48"/>
      <c r="X193" s="48"/>
      <c r="Y193" s="48"/>
      <c r="Z193" s="48"/>
    </row>
    <row r="194" spans="1:26" ht="12.75" customHeight="1" x14ac:dyDescent="0.2">
      <c r="A194" s="85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15"/>
      <c r="N194" s="15"/>
      <c r="O194" s="15"/>
      <c r="P194" s="15"/>
      <c r="Q194" s="15"/>
      <c r="R194" s="15"/>
      <c r="S194" s="48"/>
      <c r="T194" s="48"/>
      <c r="U194" s="48"/>
      <c r="V194" s="48"/>
      <c r="W194" s="48"/>
      <c r="X194" s="48"/>
      <c r="Y194" s="48"/>
      <c r="Z194" s="48"/>
    </row>
    <row r="195" spans="1:26" ht="12.75" customHeight="1" x14ac:dyDescent="0.2">
      <c r="A195" s="85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15"/>
      <c r="N195" s="15"/>
      <c r="O195" s="15"/>
      <c r="P195" s="15"/>
      <c r="Q195" s="15"/>
      <c r="R195" s="15"/>
      <c r="S195" s="48"/>
      <c r="T195" s="48"/>
      <c r="U195" s="48"/>
      <c r="V195" s="48"/>
      <c r="W195" s="48"/>
      <c r="X195" s="48"/>
      <c r="Y195" s="48"/>
      <c r="Z195" s="48"/>
    </row>
    <row r="196" spans="1:26" ht="12.75" customHeight="1" x14ac:dyDescent="0.2">
      <c r="A196" s="10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48"/>
      <c r="T196" s="48"/>
      <c r="U196" s="48"/>
      <c r="V196" s="48"/>
      <c r="W196" s="48"/>
      <c r="X196" s="48"/>
      <c r="Y196" s="48"/>
      <c r="Z196" s="48"/>
    </row>
    <row r="197" spans="1:26" ht="12.75" customHeight="1" x14ac:dyDescent="0.2">
      <c r="A197" s="10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48"/>
      <c r="T197" s="48"/>
      <c r="U197" s="48"/>
      <c r="V197" s="48"/>
      <c r="W197" s="48"/>
      <c r="X197" s="48"/>
      <c r="Y197" s="48"/>
      <c r="Z197" s="48"/>
    </row>
    <row r="198" spans="1:26" ht="12.75" customHeight="1" x14ac:dyDescent="0.2">
      <c r="A198" s="10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48"/>
      <c r="T198" s="48"/>
      <c r="U198" s="48"/>
      <c r="V198" s="48"/>
      <c r="W198" s="48"/>
      <c r="X198" s="48"/>
      <c r="Y198" s="48"/>
      <c r="Z198" s="48"/>
    </row>
    <row r="199" spans="1:26" ht="12.75" customHeight="1" x14ac:dyDescent="0.2">
      <c r="A199" s="10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48"/>
      <c r="T199" s="48"/>
      <c r="U199" s="48"/>
      <c r="V199" s="48"/>
      <c r="W199" s="48"/>
      <c r="X199" s="48"/>
      <c r="Y199" s="48"/>
      <c r="Z199" s="48"/>
    </row>
    <row r="200" spans="1:26" ht="12.75" customHeight="1" x14ac:dyDescent="0.2">
      <c r="A200" s="10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48"/>
      <c r="T200" s="48"/>
      <c r="U200" s="48"/>
      <c r="V200" s="48"/>
      <c r="W200" s="48"/>
      <c r="X200" s="48"/>
      <c r="Y200" s="48"/>
      <c r="Z200" s="48"/>
    </row>
    <row r="201" spans="1:26" ht="12.75" customHeight="1" x14ac:dyDescent="0.2">
      <c r="A201" s="10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48"/>
      <c r="T201" s="48"/>
      <c r="U201" s="48"/>
      <c r="V201" s="48"/>
      <c r="W201" s="48"/>
      <c r="X201" s="48"/>
      <c r="Y201" s="48"/>
      <c r="Z201" s="48"/>
    </row>
    <row r="202" spans="1:26" ht="12.75" customHeight="1" x14ac:dyDescent="0.2">
      <c r="A202" s="10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48"/>
      <c r="T202" s="48"/>
      <c r="U202" s="48"/>
      <c r="V202" s="48"/>
      <c r="W202" s="48"/>
      <c r="X202" s="48"/>
      <c r="Y202" s="48"/>
      <c r="Z202" s="48"/>
    </row>
    <row r="203" spans="1:26" ht="12.75" customHeight="1" x14ac:dyDescent="0.2">
      <c r="A203" s="10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48"/>
      <c r="T203" s="48"/>
      <c r="U203" s="48"/>
      <c r="V203" s="48"/>
      <c r="W203" s="48"/>
      <c r="X203" s="48"/>
      <c r="Y203" s="48"/>
      <c r="Z203" s="48"/>
    </row>
    <row r="204" spans="1:26" ht="12.75" customHeight="1" x14ac:dyDescent="0.2">
      <c r="A204" s="10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48"/>
      <c r="T204" s="48"/>
      <c r="U204" s="48"/>
      <c r="V204" s="48"/>
      <c r="W204" s="48"/>
      <c r="X204" s="48"/>
      <c r="Y204" s="48"/>
      <c r="Z204" s="48"/>
    </row>
    <row r="205" spans="1:26" ht="12.75" customHeight="1" x14ac:dyDescent="0.2">
      <c r="A205" s="10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48"/>
      <c r="T205" s="48"/>
      <c r="U205" s="48"/>
      <c r="V205" s="48"/>
      <c r="W205" s="48"/>
      <c r="X205" s="48"/>
      <c r="Y205" s="48"/>
      <c r="Z205" s="48"/>
    </row>
    <row r="206" spans="1:26" ht="12.75" customHeight="1" x14ac:dyDescent="0.2">
      <c r="A206" s="10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48"/>
      <c r="T206" s="48"/>
      <c r="U206" s="48"/>
      <c r="V206" s="48"/>
      <c r="W206" s="48"/>
      <c r="X206" s="48"/>
      <c r="Y206" s="48"/>
      <c r="Z206" s="48"/>
    </row>
    <row r="207" spans="1:26" ht="12.75" customHeight="1" x14ac:dyDescent="0.2">
      <c r="A207" s="10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48"/>
      <c r="T207" s="48"/>
      <c r="U207" s="48"/>
      <c r="V207" s="48"/>
      <c r="W207" s="48"/>
      <c r="X207" s="48"/>
      <c r="Y207" s="48"/>
      <c r="Z207" s="48"/>
    </row>
    <row r="208" spans="1:26" ht="12.75" customHeight="1" x14ac:dyDescent="0.2">
      <c r="A208" s="10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2">
      <c r="A209" s="10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">
      <c r="A210" s="10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">
      <c r="A211" s="10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">
      <c r="A212" s="10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">
      <c r="A213" s="10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">
      <c r="A214" s="10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">
      <c r="A215" s="10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">
      <c r="A216" s="10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">
      <c r="A217" s="10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">
      <c r="A218" s="10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">
      <c r="A219" s="10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">
      <c r="A220" s="10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">
      <c r="A221" s="10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">
      <c r="A222" s="10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">
      <c r="A223" s="10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">
      <c r="A224" s="10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">
      <c r="A225" s="10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">
      <c r="A226" s="10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">
      <c r="A227" s="10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">
      <c r="A228" s="10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">
      <c r="A229" s="10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">
      <c r="A230" s="10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">
      <c r="A231" s="10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">
      <c r="A232" s="10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">
      <c r="A233" s="10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">
      <c r="A234" s="10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">
      <c r="A235" s="10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">
      <c r="A236" s="10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">
      <c r="A237" s="10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">
      <c r="A238" s="10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">
      <c r="A239" s="10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">
      <c r="A240" s="10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">
      <c r="A241" s="10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">
      <c r="A242" s="10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">
      <c r="A243" s="10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">
      <c r="A244" s="10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">
      <c r="A245" s="10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">
      <c r="A246" s="10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">
      <c r="A247" s="10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">
      <c r="A248" s="10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">
      <c r="A249" s="10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">
      <c r="A250" s="10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">
      <c r="A251" s="10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">
      <c r="A252" s="10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">
      <c r="A253" s="10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">
      <c r="A254" s="10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">
      <c r="A255" s="10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">
      <c r="A256" s="10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">
      <c r="A257" s="10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">
      <c r="A258" s="10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">
      <c r="A259" s="10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">
      <c r="A260" s="10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">
      <c r="A261" s="10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">
      <c r="A262" s="10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">
      <c r="A263" s="10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">
      <c r="A264" s="10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">
      <c r="A265" s="10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">
      <c r="A266" s="10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">
      <c r="A267" s="10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">
      <c r="A268" s="10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">
      <c r="A269" s="10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">
      <c r="A270" s="10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">
      <c r="A271" s="10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">
      <c r="A272" s="10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">
      <c r="A273" s="10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">
      <c r="A274" s="10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">
      <c r="A275" s="10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">
      <c r="A276" s="10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">
      <c r="A277" s="10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">
      <c r="A278" s="10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">
      <c r="A279" s="10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">
      <c r="A280" s="10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">
      <c r="A281" s="10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">
      <c r="A282" s="10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">
      <c r="A283" s="10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">
      <c r="A284" s="10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">
      <c r="A285" s="10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">
      <c r="A286" s="10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">
      <c r="A287" s="10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">
      <c r="A288" s="10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">
      <c r="A289" s="10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">
      <c r="A290" s="10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">
      <c r="A291" s="10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">
      <c r="A292" s="10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">
      <c r="A293" s="10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">
      <c r="A294" s="10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">
      <c r="A295" s="10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">
      <c r="A296" s="10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">
      <c r="A297" s="10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">
      <c r="A298" s="10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">
      <c r="A299" s="10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">
      <c r="A300" s="10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">
      <c r="A301" s="10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">
      <c r="A302" s="10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">
      <c r="A303" s="10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">
      <c r="A304" s="10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">
      <c r="A305" s="10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">
      <c r="A306" s="10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">
      <c r="A307" s="10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">
      <c r="A308" s="10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">
      <c r="A309" s="10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">
      <c r="A310" s="10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">
      <c r="A311" s="10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">
      <c r="A312" s="10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">
      <c r="A313" s="10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">
      <c r="A314" s="10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">
      <c r="A315" s="10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">
      <c r="A316" s="10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">
      <c r="A317" s="10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">
      <c r="A318" s="10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">
      <c r="A319" s="10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">
      <c r="A320" s="10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">
      <c r="A321" s="10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">
      <c r="A322" s="10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">
      <c r="A323" s="10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">
      <c r="A324" s="10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">
      <c r="A325" s="10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">
      <c r="A326" s="10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">
      <c r="A327" s="10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">
      <c r="A328" s="10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">
      <c r="A329" s="10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">
      <c r="A330" s="10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">
      <c r="A331" s="10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">
      <c r="A332" s="10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">
      <c r="A333" s="10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">
      <c r="A334" s="10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">
      <c r="A335" s="10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">
      <c r="A336" s="10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">
      <c r="A337" s="10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">
      <c r="A338" s="10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">
      <c r="A339" s="10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">
      <c r="A340" s="10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">
      <c r="A341" s="10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">
      <c r="A342" s="10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">
      <c r="A343" s="10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">
      <c r="A344" s="10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">
      <c r="A345" s="10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">
      <c r="A346" s="10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">
      <c r="A347" s="10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">
      <c r="A348" s="10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">
      <c r="A349" s="10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">
      <c r="A350" s="10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">
      <c r="A351" s="10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">
      <c r="A352" s="10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">
      <c r="A353" s="10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">
      <c r="A354" s="10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">
      <c r="A355" s="10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">
      <c r="A356" s="10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">
      <c r="A357" s="10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">
      <c r="A358" s="10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">
      <c r="A359" s="10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">
      <c r="A360" s="10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">
      <c r="A361" s="10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">
      <c r="A362" s="10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">
      <c r="A363" s="10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">
      <c r="A364" s="10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">
      <c r="A365" s="10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">
      <c r="A366" s="10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">
      <c r="A367" s="10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">
      <c r="A368" s="10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">
      <c r="A369" s="10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">
      <c r="A370" s="10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">
      <c r="A371" s="10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">
      <c r="A372" s="10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">
      <c r="A373" s="10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">
      <c r="A374" s="10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">
      <c r="A375" s="10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">
      <c r="A376" s="10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">
      <c r="A377" s="10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">
      <c r="A378" s="10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">
      <c r="A379" s="10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">
      <c r="A380" s="10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">
      <c r="A381" s="10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">
      <c r="A382" s="10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">
      <c r="A383" s="10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">
      <c r="A384" s="10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">
      <c r="A385" s="10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">
      <c r="A386" s="10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">
      <c r="A387" s="10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">
      <c r="A388" s="10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">
      <c r="A389" s="10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">
      <c r="A390" s="10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">
      <c r="A391" s="10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">
      <c r="A392" s="10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">
      <c r="A393" s="10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">
      <c r="A394" s="10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">
      <c r="A395" s="10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">
      <c r="A396" s="10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">
      <c r="A397" s="10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">
      <c r="A398" s="10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">
      <c r="A399" s="10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">
      <c r="A400" s="10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">
      <c r="A401" s="10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">
      <c r="A402" s="10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">
      <c r="A403" s="10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">
      <c r="A404" s="10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">
      <c r="A405" s="10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">
      <c r="A406" s="10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">
      <c r="A407" s="10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">
      <c r="A408" s="10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">
      <c r="A409" s="10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">
      <c r="A410" s="10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">
      <c r="A411" s="10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">
      <c r="A412" s="10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">
      <c r="A413" s="10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">
      <c r="A414" s="10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">
      <c r="A415" s="10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">
      <c r="A416" s="10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">
      <c r="A417" s="10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">
      <c r="A418" s="10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">
      <c r="A419" s="10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">
      <c r="A420" s="10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">
      <c r="A421" s="10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">
      <c r="A422" s="10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">
      <c r="A423" s="10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">
      <c r="A424" s="10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">
      <c r="A425" s="10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">
      <c r="A426" s="10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">
      <c r="A427" s="10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">
      <c r="A428" s="10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">
      <c r="A429" s="10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">
      <c r="A430" s="10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">
      <c r="A431" s="10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">
      <c r="A432" s="10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">
      <c r="A433" s="10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">
      <c r="A434" s="10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">
      <c r="A435" s="10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">
      <c r="A436" s="10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">
      <c r="A437" s="10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">
      <c r="A438" s="10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">
      <c r="A439" s="10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">
      <c r="A440" s="10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">
      <c r="A441" s="10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">
      <c r="A442" s="10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">
      <c r="A443" s="10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">
      <c r="A444" s="10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">
      <c r="A445" s="10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">
      <c r="A446" s="10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">
      <c r="A447" s="10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">
      <c r="A448" s="10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">
      <c r="A449" s="10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">
      <c r="A450" s="10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">
      <c r="A451" s="10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">
      <c r="A452" s="10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">
      <c r="A453" s="10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">
      <c r="A454" s="10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">
      <c r="A455" s="10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">
      <c r="A456" s="10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">
      <c r="A457" s="10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">
      <c r="A458" s="10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">
      <c r="A459" s="10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">
      <c r="A460" s="10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">
      <c r="A461" s="10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">
      <c r="A462" s="10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">
      <c r="A463" s="10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">
      <c r="A464" s="10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">
      <c r="A465" s="10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">
      <c r="A466" s="10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">
      <c r="A467" s="10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">
      <c r="A468" s="10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">
      <c r="A469" s="10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">
      <c r="A470" s="10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">
      <c r="A471" s="10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">
      <c r="A472" s="10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">
      <c r="A473" s="10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">
      <c r="A474" s="10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">
      <c r="A475" s="10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">
      <c r="A476" s="10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">
      <c r="A477" s="10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">
      <c r="A478" s="10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">
      <c r="A479" s="10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">
      <c r="A480" s="10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">
      <c r="A481" s="10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">
      <c r="A482" s="10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">
      <c r="A483" s="10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">
      <c r="A484" s="10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">
      <c r="A485" s="10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">
      <c r="A486" s="10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">
      <c r="A487" s="10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">
      <c r="A488" s="10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">
      <c r="A489" s="10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">
      <c r="A490" s="10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">
      <c r="A491" s="10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">
      <c r="A492" s="10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">
      <c r="A493" s="10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">
      <c r="A494" s="10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">
      <c r="A495" s="10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">
      <c r="A496" s="10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">
      <c r="A497" s="10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">
      <c r="A498" s="10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">
      <c r="A499" s="10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">
      <c r="A500" s="10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">
      <c r="A501" s="10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">
      <c r="A502" s="10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">
      <c r="A503" s="10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">
      <c r="A504" s="10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">
      <c r="A505" s="10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">
      <c r="A506" s="10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">
      <c r="A507" s="10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">
      <c r="A508" s="10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">
      <c r="A509" s="10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">
      <c r="A510" s="10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">
      <c r="A511" s="10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">
      <c r="A512" s="10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">
      <c r="A513" s="10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">
      <c r="A514" s="10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">
      <c r="A515" s="10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">
      <c r="A516" s="10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">
      <c r="A517" s="10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">
      <c r="A518" s="10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">
      <c r="A519" s="10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">
      <c r="A520" s="10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">
      <c r="A521" s="10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">
      <c r="A522" s="10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">
      <c r="A523" s="10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">
      <c r="A524" s="10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">
      <c r="A525" s="10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">
      <c r="A526" s="10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">
      <c r="A527" s="10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">
      <c r="A528" s="10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">
      <c r="A529" s="10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">
      <c r="A530" s="10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">
      <c r="A531" s="10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">
      <c r="A532" s="10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">
      <c r="A533" s="10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">
      <c r="A534" s="10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">
      <c r="A535" s="10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">
      <c r="A536" s="10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">
      <c r="A537" s="10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">
      <c r="A538" s="10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">
      <c r="A539" s="10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">
      <c r="A540" s="10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">
      <c r="A541" s="10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">
      <c r="A542" s="10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">
      <c r="A543" s="10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">
      <c r="A544" s="10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">
      <c r="A545" s="10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">
      <c r="A546" s="10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">
      <c r="A547" s="10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">
      <c r="A548" s="10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">
      <c r="A549" s="10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">
      <c r="A550" s="10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">
      <c r="A551" s="10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">
      <c r="A552" s="10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">
      <c r="A553" s="10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">
      <c r="A554" s="10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">
      <c r="A555" s="10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">
      <c r="A556" s="10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">
      <c r="A557" s="10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">
      <c r="A558" s="10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">
      <c r="A559" s="10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">
      <c r="A560" s="10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">
      <c r="A561" s="10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">
      <c r="A562" s="10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">
      <c r="A563" s="10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">
      <c r="A564" s="10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">
      <c r="A565" s="10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">
      <c r="A566" s="10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">
      <c r="A567" s="10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">
      <c r="A568" s="10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">
      <c r="A569" s="10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">
      <c r="A570" s="10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">
      <c r="A571" s="10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">
      <c r="A572" s="10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">
      <c r="A573" s="10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">
      <c r="A574" s="10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">
      <c r="A575" s="10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">
      <c r="A576" s="10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">
      <c r="A577" s="10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">
      <c r="A578" s="10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">
      <c r="A579" s="10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">
      <c r="A580" s="10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">
      <c r="A581" s="10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">
      <c r="A582" s="10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">
      <c r="A583" s="10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">
      <c r="A584" s="10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">
      <c r="A585" s="10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">
      <c r="A586" s="10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">
      <c r="A587" s="10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">
      <c r="A588" s="10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">
      <c r="A589" s="10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">
      <c r="A590" s="10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">
      <c r="A591" s="10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">
      <c r="A592" s="10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">
      <c r="A593" s="10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">
      <c r="A594" s="10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">
      <c r="A595" s="10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">
      <c r="A596" s="10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">
      <c r="A597" s="10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">
      <c r="A598" s="10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">
      <c r="A599" s="10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">
      <c r="A600" s="10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">
      <c r="A601" s="10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">
      <c r="A602" s="10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">
      <c r="A603" s="10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">
      <c r="A604" s="10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">
      <c r="A605" s="10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">
      <c r="A606" s="10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">
      <c r="A607" s="10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">
      <c r="A608" s="10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">
      <c r="A609" s="10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">
      <c r="A610" s="10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">
      <c r="A611" s="10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">
      <c r="A612" s="10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">
      <c r="A613" s="10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">
      <c r="A614" s="10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">
      <c r="A615" s="10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">
      <c r="A616" s="10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">
      <c r="A617" s="10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">
      <c r="A618" s="10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">
      <c r="A619" s="10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">
      <c r="A620" s="10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">
      <c r="A621" s="10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">
      <c r="A622" s="10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">
      <c r="A623" s="10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">
      <c r="A624" s="10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">
      <c r="A625" s="10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">
      <c r="A626" s="10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">
      <c r="A627" s="10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">
      <c r="A628" s="10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">
      <c r="A629" s="10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">
      <c r="A630" s="10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">
      <c r="A631" s="10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">
      <c r="A632" s="10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">
      <c r="A633" s="10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">
      <c r="A634" s="10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">
      <c r="A635" s="10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">
      <c r="A636" s="10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">
      <c r="A637" s="10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">
      <c r="A638" s="10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">
      <c r="A639" s="10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">
      <c r="A640" s="10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">
      <c r="A641" s="10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">
      <c r="A642" s="10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">
      <c r="A643" s="10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">
      <c r="A644" s="10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">
      <c r="A645" s="10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">
      <c r="A646" s="10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">
      <c r="A647" s="10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">
      <c r="A648" s="10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">
      <c r="A649" s="10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">
      <c r="A650" s="10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">
      <c r="A651" s="10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">
      <c r="A652" s="10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">
      <c r="A653" s="10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">
      <c r="A654" s="10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">
      <c r="A655" s="10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">
      <c r="A656" s="10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">
      <c r="A657" s="10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">
      <c r="A658" s="10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">
      <c r="A659" s="10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">
      <c r="A660" s="10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">
      <c r="A661" s="10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">
      <c r="A662" s="10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">
      <c r="A663" s="10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">
      <c r="A664" s="10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">
      <c r="A665" s="10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">
      <c r="A666" s="10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">
      <c r="A667" s="10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">
      <c r="A668" s="10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">
      <c r="A669" s="10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">
      <c r="A670" s="10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">
      <c r="A671" s="10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">
      <c r="A672" s="10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">
      <c r="A673" s="10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">
      <c r="A674" s="10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">
      <c r="A675" s="10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">
      <c r="A676" s="10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">
      <c r="A677" s="10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">
      <c r="A678" s="10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">
      <c r="A679" s="10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">
      <c r="A680" s="10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">
      <c r="A681" s="10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">
      <c r="A682" s="10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">
      <c r="A683" s="10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">
      <c r="A684" s="10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">
      <c r="A685" s="10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">
      <c r="A686" s="10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">
      <c r="A687" s="10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">
      <c r="A688" s="10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">
      <c r="A689" s="10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">
      <c r="A690" s="10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">
      <c r="A691" s="10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">
      <c r="A692" s="10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">
      <c r="A693" s="10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">
      <c r="A694" s="10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">
      <c r="A695" s="10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">
      <c r="A696" s="10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">
      <c r="A697" s="10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">
      <c r="A698" s="10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">
      <c r="A699" s="10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">
      <c r="A700" s="10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">
      <c r="A701" s="10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">
      <c r="A702" s="10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">
      <c r="A703" s="10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">
      <c r="A704" s="10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">
      <c r="A705" s="10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">
      <c r="A706" s="10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">
      <c r="A707" s="10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">
      <c r="A708" s="10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">
      <c r="A709" s="10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">
      <c r="A710" s="10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">
      <c r="A711" s="10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">
      <c r="A712" s="10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">
      <c r="A713" s="10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">
      <c r="A714" s="10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">
      <c r="A715" s="10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">
      <c r="A716" s="10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">
      <c r="A717" s="10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">
      <c r="A718" s="10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">
      <c r="A719" s="10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">
      <c r="A720" s="10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">
      <c r="A721" s="10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">
      <c r="A722" s="10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">
      <c r="A723" s="10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">
      <c r="A724" s="10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">
      <c r="A725" s="10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">
      <c r="A726" s="10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">
      <c r="A727" s="10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">
      <c r="A728" s="10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">
      <c r="A729" s="10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">
      <c r="A730" s="10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">
      <c r="A731" s="10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">
      <c r="A732" s="10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">
      <c r="A733" s="10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">
      <c r="A734" s="10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">
      <c r="A735" s="10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">
      <c r="A736" s="10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">
      <c r="A737" s="10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">
      <c r="A738" s="10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">
      <c r="A739" s="10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">
      <c r="A740" s="10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">
      <c r="A741" s="10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">
      <c r="A742" s="10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">
      <c r="A743" s="10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">
      <c r="A744" s="10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">
      <c r="A745" s="10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">
      <c r="A746" s="10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">
      <c r="A747" s="10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">
      <c r="A748" s="10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">
      <c r="A749" s="10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">
      <c r="A750" s="10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">
      <c r="A751" s="10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">
      <c r="A752" s="10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">
      <c r="A753" s="10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">
      <c r="A754" s="10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">
      <c r="A755" s="10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">
      <c r="A756" s="10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">
      <c r="A757" s="10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">
      <c r="A758" s="10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">
      <c r="A759" s="10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">
      <c r="A760" s="10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">
      <c r="A761" s="10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">
      <c r="A762" s="10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">
      <c r="A763" s="10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">
      <c r="A764" s="10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">
      <c r="A765" s="10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">
      <c r="A766" s="10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">
      <c r="A767" s="10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">
      <c r="A768" s="10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">
      <c r="A769" s="10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">
      <c r="A770" s="10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">
      <c r="A771" s="10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">
      <c r="A772" s="10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">
      <c r="A773" s="10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">
      <c r="A774" s="10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">
      <c r="A775" s="10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">
      <c r="A776" s="10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">
      <c r="A777" s="10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">
      <c r="A778" s="10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">
      <c r="A779" s="10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">
      <c r="A780" s="10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">
      <c r="A781" s="10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">
      <c r="A782" s="10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">
      <c r="A783" s="10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">
      <c r="A784" s="10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">
      <c r="A785" s="10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">
      <c r="A786" s="10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">
      <c r="A787" s="10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">
      <c r="A788" s="10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">
      <c r="A789" s="10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">
      <c r="A790" s="10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">
      <c r="A791" s="10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">
      <c r="A792" s="10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">
      <c r="A793" s="10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">
      <c r="A794" s="10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">
      <c r="A795" s="10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">
      <c r="A796" s="10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">
      <c r="A797" s="10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">
      <c r="A798" s="10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">
      <c r="A799" s="10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">
      <c r="A800" s="10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">
      <c r="A801" s="10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">
      <c r="A802" s="10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">
      <c r="A803" s="10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">
      <c r="A804" s="10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">
      <c r="A805" s="10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">
      <c r="A806" s="10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">
      <c r="A807" s="10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">
      <c r="A808" s="10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">
      <c r="A809" s="10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">
      <c r="A810" s="10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">
      <c r="A811" s="10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">
      <c r="A812" s="10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">
      <c r="A813" s="10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">
      <c r="A814" s="10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">
      <c r="A815" s="10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">
      <c r="A816" s="10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">
      <c r="A817" s="10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">
      <c r="A818" s="10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">
      <c r="A819" s="10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">
      <c r="A820" s="10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">
      <c r="A821" s="10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">
      <c r="A822" s="10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">
      <c r="A823" s="10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">
      <c r="A824" s="10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">
      <c r="A825" s="10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">
      <c r="A826" s="10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">
      <c r="A827" s="10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">
      <c r="A828" s="10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">
      <c r="A829" s="10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">
      <c r="A830" s="10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">
      <c r="A831" s="10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">
      <c r="A832" s="10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">
      <c r="A833" s="10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">
      <c r="A834" s="10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">
      <c r="A835" s="10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">
      <c r="A836" s="10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">
      <c r="A837" s="10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">
      <c r="A838" s="10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">
      <c r="A839" s="10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">
      <c r="A840" s="10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">
      <c r="A841" s="10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">
      <c r="A842" s="10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">
      <c r="A843" s="10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">
      <c r="A844" s="10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">
      <c r="A845" s="10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">
      <c r="A846" s="10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">
      <c r="A847" s="10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">
      <c r="A848" s="10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">
      <c r="A849" s="10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">
      <c r="A850" s="10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">
      <c r="A851" s="10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">
      <c r="A852" s="10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">
      <c r="A853" s="10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">
      <c r="A854" s="10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">
      <c r="A855" s="10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">
      <c r="A856" s="10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">
      <c r="A857" s="10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">
      <c r="A858" s="10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">
      <c r="A859" s="10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">
      <c r="A860" s="10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">
      <c r="A861" s="10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">
      <c r="A862" s="10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">
      <c r="A863" s="10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">
      <c r="A864" s="10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">
      <c r="A865" s="10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">
      <c r="A866" s="10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">
      <c r="A867" s="10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">
      <c r="A868" s="10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">
      <c r="A869" s="10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">
      <c r="A870" s="10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">
      <c r="A871" s="10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">
      <c r="A872" s="10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">
      <c r="A873" s="10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">
      <c r="A874" s="10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">
      <c r="A875" s="10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">
      <c r="A876" s="10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">
      <c r="A877" s="10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">
      <c r="A878" s="10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">
      <c r="A879" s="10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">
      <c r="A880" s="10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">
      <c r="A881" s="10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">
      <c r="A882" s="10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">
      <c r="A883" s="10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">
      <c r="A884" s="10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">
      <c r="A885" s="10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">
      <c r="A886" s="10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">
      <c r="A887" s="10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">
      <c r="A888" s="10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">
      <c r="A889" s="10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">
      <c r="A890" s="10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">
      <c r="A891" s="10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">
      <c r="A892" s="10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">
      <c r="A893" s="10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">
      <c r="A894" s="10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">
      <c r="A895" s="10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">
      <c r="A896" s="10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">
      <c r="A897" s="10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">
      <c r="A898" s="10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">
      <c r="A899" s="10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">
      <c r="A900" s="10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">
      <c r="A901" s="10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">
      <c r="A902" s="10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">
      <c r="A903" s="10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">
      <c r="A904" s="10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">
      <c r="A905" s="10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">
      <c r="A906" s="10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">
      <c r="A907" s="10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">
      <c r="A908" s="10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">
      <c r="A909" s="10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">
      <c r="A910" s="10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">
      <c r="A911" s="10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">
      <c r="A912" s="10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">
      <c r="A913" s="10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">
      <c r="A914" s="10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">
      <c r="A915" s="10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">
      <c r="A916" s="10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">
      <c r="A917" s="10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">
      <c r="A918" s="10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">
      <c r="A919" s="10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">
      <c r="A920" s="10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">
      <c r="A921" s="10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">
      <c r="A922" s="10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">
      <c r="A923" s="10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">
      <c r="A924" s="10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">
      <c r="A925" s="10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">
      <c r="A926" s="10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">
      <c r="A927" s="10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">
      <c r="A928" s="10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">
      <c r="A929" s="10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">
      <c r="A930" s="10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">
      <c r="A931" s="10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">
      <c r="A932" s="10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">
      <c r="A933" s="10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">
      <c r="A934" s="10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">
      <c r="A935" s="10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">
      <c r="A936" s="10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">
      <c r="A937" s="10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">
      <c r="A938" s="10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">
      <c r="A939" s="10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">
      <c r="A940" s="10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">
      <c r="A941" s="10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">
      <c r="A942" s="10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">
      <c r="A943" s="10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">
      <c r="A944" s="10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">
      <c r="A945" s="10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">
      <c r="A946" s="10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">
      <c r="A947" s="10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">
      <c r="A948" s="10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">
      <c r="A949" s="10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">
      <c r="A950" s="10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">
      <c r="A951" s="10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">
      <c r="A952" s="10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">
      <c r="A953" s="10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">
      <c r="A954" s="10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">
      <c r="A955" s="10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">
      <c r="A956" s="10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">
      <c r="A957" s="10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">
      <c r="A958" s="10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">
      <c r="A959" s="10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">
      <c r="A960" s="10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">
      <c r="A961" s="10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">
      <c r="A962" s="10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">
      <c r="A963" s="10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">
      <c r="A964" s="10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">
      <c r="A965" s="10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">
      <c r="A966" s="10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">
      <c r="A967" s="10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">
      <c r="A968" s="10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">
      <c r="A969" s="10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">
      <c r="A970" s="10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">
      <c r="A971" s="10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">
      <c r="A972" s="10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">
      <c r="A973" s="10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">
      <c r="A974" s="10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">
      <c r="A975" s="10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">
      <c r="A976" s="10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">
      <c r="A977" s="10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">
      <c r="A978" s="10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">
      <c r="A979" s="10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">
      <c r="A980" s="10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">
      <c r="A981" s="10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">
      <c r="A982" s="10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">
      <c r="A983" s="10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">
      <c r="A984" s="10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</sheetData>
  <mergeCells count="8">
    <mergeCell ref="A2:L2"/>
    <mergeCell ref="A1:L1"/>
    <mergeCell ref="A13:G13"/>
    <mergeCell ref="K3:L3"/>
    <mergeCell ref="I3:J3"/>
    <mergeCell ref="G3:H3"/>
    <mergeCell ref="E3:F3"/>
    <mergeCell ref="C3:D3"/>
  </mergeCells>
  <hyperlinks>
    <hyperlink ref="X2" r:id="rId1"/>
    <hyperlink ref="X3" r:id="rId2"/>
    <hyperlink ref="X4" r:id="rId3"/>
    <hyperlink ref="X5" r:id="rId4"/>
    <hyperlink ref="X6" r:id="rId5"/>
    <hyperlink ref="X7" r:id="rId6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0"/>
  <sheetViews>
    <sheetView showGridLines="0" workbookViewId="0"/>
  </sheetViews>
  <sheetFormatPr baseColWidth="10" defaultColWidth="14.5" defaultRowHeight="15" customHeight="1" x14ac:dyDescent="0.2"/>
  <cols>
    <col min="1" max="1" width="32.5" customWidth="1"/>
    <col min="2" max="13" width="10.6640625" customWidth="1"/>
  </cols>
  <sheetData>
    <row r="1" spans="1:13" ht="12.75" customHeight="1" x14ac:dyDescent="0.2">
      <c r="A1" s="152" t="s">
        <v>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2.75" customHeight="1" x14ac:dyDescent="0.2">
      <c r="A2" s="88"/>
      <c r="B2" s="149" t="s">
        <v>95</v>
      </c>
      <c r="C2" s="145"/>
      <c r="D2" s="145"/>
      <c r="E2" s="126" t="s">
        <v>96</v>
      </c>
      <c r="F2" s="114"/>
      <c r="G2" s="111"/>
      <c r="H2" s="126" t="s">
        <v>97</v>
      </c>
      <c r="I2" s="114"/>
      <c r="J2" s="111"/>
      <c r="K2" s="126" t="s">
        <v>7</v>
      </c>
      <c r="L2" s="114"/>
      <c r="M2" s="111"/>
    </row>
    <row r="3" spans="1:13" ht="12.75" customHeight="1" x14ac:dyDescent="0.2">
      <c r="A3" s="89" t="s">
        <v>98</v>
      </c>
      <c r="B3" s="25" t="s">
        <v>99</v>
      </c>
      <c r="C3" s="25" t="s">
        <v>100</v>
      </c>
      <c r="D3" s="25" t="s">
        <v>101</v>
      </c>
      <c r="E3" s="90" t="s">
        <v>99</v>
      </c>
      <c r="F3" s="90" t="s">
        <v>100</v>
      </c>
      <c r="G3" s="90" t="s">
        <v>102</v>
      </c>
      <c r="H3" s="25" t="s">
        <v>99</v>
      </c>
      <c r="I3" s="25" t="s">
        <v>100</v>
      </c>
      <c r="J3" s="25" t="s">
        <v>103</v>
      </c>
      <c r="K3" s="90" t="s">
        <v>99</v>
      </c>
      <c r="L3" s="90" t="s">
        <v>100</v>
      </c>
      <c r="M3" s="90" t="s">
        <v>104</v>
      </c>
    </row>
    <row r="4" spans="1:13" ht="17.25" customHeight="1" x14ac:dyDescent="0.2">
      <c r="A4" s="91" t="s">
        <v>105</v>
      </c>
      <c r="B4" s="92">
        <v>17</v>
      </c>
      <c r="C4" s="92">
        <v>14</v>
      </c>
      <c r="D4" s="28">
        <f>SUM(13/14)</f>
        <v>0.9285714285714286</v>
      </c>
      <c r="E4" s="93">
        <v>19</v>
      </c>
      <c r="F4" s="93">
        <v>17</v>
      </c>
      <c r="G4" s="94">
        <v>0.8</v>
      </c>
      <c r="H4" s="92">
        <v>24</v>
      </c>
      <c r="I4" s="92">
        <v>21</v>
      </c>
      <c r="J4" s="95">
        <f>SUM(20/21)</f>
        <v>0.95238095238095233</v>
      </c>
      <c r="K4" s="93">
        <v>20</v>
      </c>
      <c r="L4" s="93">
        <v>15</v>
      </c>
      <c r="M4" s="96">
        <f>SUM(13/15)</f>
        <v>0.8666666666666667</v>
      </c>
    </row>
    <row r="5" spans="1:13" ht="17.25" customHeight="1" x14ac:dyDescent="0.2">
      <c r="A5" s="91" t="s">
        <v>106</v>
      </c>
      <c r="B5" s="92">
        <v>44</v>
      </c>
      <c r="C5" s="92">
        <v>44</v>
      </c>
      <c r="D5" s="95">
        <f>32/44</f>
        <v>0.72727272727272729</v>
      </c>
      <c r="E5" s="93">
        <v>33</v>
      </c>
      <c r="F5" s="93">
        <v>33</v>
      </c>
      <c r="G5" s="96">
        <f>29/33</f>
        <v>0.87878787878787878</v>
      </c>
      <c r="H5" s="92">
        <v>39</v>
      </c>
      <c r="I5" s="92">
        <v>35</v>
      </c>
      <c r="J5" s="95">
        <f>30/35</f>
        <v>0.8571428571428571</v>
      </c>
      <c r="K5" s="93">
        <v>44</v>
      </c>
      <c r="L5" s="93">
        <v>43</v>
      </c>
      <c r="M5" s="96">
        <f>42/43</f>
        <v>0.97674418604651159</v>
      </c>
    </row>
    <row r="6" spans="1:13" ht="17.25" customHeight="1" x14ac:dyDescent="0.2">
      <c r="A6" s="91" t="s">
        <v>107</v>
      </c>
      <c r="B6" s="92">
        <v>18</v>
      </c>
      <c r="C6" s="92">
        <v>18</v>
      </c>
      <c r="D6" s="95">
        <f>12/18</f>
        <v>0.66666666666666663</v>
      </c>
      <c r="E6" s="93">
        <v>9</v>
      </c>
      <c r="F6" s="93">
        <v>9</v>
      </c>
      <c r="G6" s="96">
        <f>7/9</f>
        <v>0.77777777777777779</v>
      </c>
      <c r="H6" s="92">
        <v>23</v>
      </c>
      <c r="I6" s="92">
        <v>22</v>
      </c>
      <c r="J6" s="95">
        <f>15/22</f>
        <v>0.68181818181818177</v>
      </c>
      <c r="K6" s="93">
        <v>15</v>
      </c>
      <c r="L6" s="93">
        <v>15</v>
      </c>
      <c r="M6" s="96">
        <f>15/15</f>
        <v>1</v>
      </c>
    </row>
    <row r="7" spans="1:13" ht="17.25" customHeight="1" x14ac:dyDescent="0.2">
      <c r="A7" s="91" t="s">
        <v>108</v>
      </c>
      <c r="B7" s="92" t="s">
        <v>109</v>
      </c>
      <c r="C7" s="92" t="s">
        <v>109</v>
      </c>
      <c r="D7" s="92" t="s">
        <v>109</v>
      </c>
      <c r="E7" s="93" t="s">
        <v>109</v>
      </c>
      <c r="F7" s="93" t="s">
        <v>109</v>
      </c>
      <c r="G7" s="93" t="s">
        <v>109</v>
      </c>
      <c r="H7" s="92">
        <v>24</v>
      </c>
      <c r="I7" s="92">
        <v>10</v>
      </c>
      <c r="J7" s="95">
        <f>8/10</f>
        <v>0.8</v>
      </c>
      <c r="K7" s="93">
        <v>12</v>
      </c>
      <c r="L7" s="93">
        <v>8</v>
      </c>
      <c r="M7" s="94">
        <v>1</v>
      </c>
    </row>
    <row r="8" spans="1:13" ht="17.25" customHeight="1" x14ac:dyDescent="0.2">
      <c r="A8" s="91" t="s">
        <v>110</v>
      </c>
      <c r="B8" s="92">
        <v>10</v>
      </c>
      <c r="C8" s="92">
        <v>12</v>
      </c>
      <c r="D8" s="95">
        <f>11/12</f>
        <v>0.91666666666666663</v>
      </c>
      <c r="E8" s="93">
        <v>16</v>
      </c>
      <c r="F8" s="93">
        <v>13</v>
      </c>
      <c r="G8" s="96">
        <f>12/13</f>
        <v>0.92307692307692313</v>
      </c>
      <c r="H8" s="92">
        <v>18</v>
      </c>
      <c r="I8" s="92">
        <v>15</v>
      </c>
      <c r="J8" s="95">
        <f>15/15</f>
        <v>1</v>
      </c>
      <c r="K8" s="93">
        <v>19</v>
      </c>
      <c r="L8" s="93">
        <v>18</v>
      </c>
      <c r="M8" s="96">
        <f>17/18</f>
        <v>0.94444444444444442</v>
      </c>
    </row>
    <row r="9" spans="1:13" ht="17.25" customHeight="1" x14ac:dyDescent="0.2">
      <c r="A9" s="91" t="s">
        <v>111</v>
      </c>
      <c r="B9" s="92">
        <v>22</v>
      </c>
      <c r="C9" s="92">
        <v>16</v>
      </c>
      <c r="D9" s="95">
        <f>12/16</f>
        <v>0.75</v>
      </c>
      <c r="E9" s="93">
        <v>17</v>
      </c>
      <c r="F9" s="93">
        <v>10</v>
      </c>
      <c r="G9" s="96">
        <f>6/10</f>
        <v>0.6</v>
      </c>
      <c r="H9" s="92">
        <v>40</v>
      </c>
      <c r="I9" s="92">
        <v>28</v>
      </c>
      <c r="J9" s="95">
        <f>12/28</f>
        <v>0.42857142857142855</v>
      </c>
      <c r="K9" s="93">
        <v>28</v>
      </c>
      <c r="L9" s="93">
        <v>22</v>
      </c>
      <c r="M9" s="96">
        <f>15/22</f>
        <v>0.68181818181818177</v>
      </c>
    </row>
    <row r="10" spans="1:13" ht="17.25" customHeight="1" x14ac:dyDescent="0.2">
      <c r="A10" s="91" t="s">
        <v>112</v>
      </c>
      <c r="B10" s="92">
        <v>15</v>
      </c>
      <c r="C10" s="92">
        <v>14</v>
      </c>
      <c r="D10" s="95">
        <f>8/14</f>
        <v>0.5714285714285714</v>
      </c>
      <c r="E10" s="93">
        <v>16</v>
      </c>
      <c r="F10" s="93">
        <v>16</v>
      </c>
      <c r="G10" s="96">
        <f>10/16</f>
        <v>0.625</v>
      </c>
      <c r="H10" s="92">
        <v>13</v>
      </c>
      <c r="I10" s="92">
        <v>7</v>
      </c>
      <c r="J10" s="95">
        <f>4/7</f>
        <v>0.5714285714285714</v>
      </c>
      <c r="K10" s="93">
        <v>26</v>
      </c>
      <c r="L10" s="93">
        <v>21</v>
      </c>
      <c r="M10" s="96">
        <f>12/21</f>
        <v>0.5714285714285714</v>
      </c>
    </row>
    <row r="11" spans="1:13" ht="17.25" customHeight="1" x14ac:dyDescent="0.2">
      <c r="A11" s="91" t="s">
        <v>113</v>
      </c>
      <c r="B11" s="92">
        <v>49</v>
      </c>
      <c r="C11" s="92">
        <v>37</v>
      </c>
      <c r="D11" s="95">
        <f>20/37</f>
        <v>0.54054054054054057</v>
      </c>
      <c r="E11" s="93">
        <v>119</v>
      </c>
      <c r="F11" s="93">
        <v>77</v>
      </c>
      <c r="G11" s="96">
        <f>46/77</f>
        <v>0.59740259740259738</v>
      </c>
      <c r="H11" s="92">
        <v>87</v>
      </c>
      <c r="I11" s="92">
        <v>73</v>
      </c>
      <c r="J11" s="95">
        <f>41/73</f>
        <v>0.56164383561643838</v>
      </c>
      <c r="K11" s="93">
        <v>29</v>
      </c>
      <c r="L11" s="93">
        <v>25</v>
      </c>
      <c r="M11" s="96">
        <f>13/25</f>
        <v>0.52</v>
      </c>
    </row>
    <row r="12" spans="1:13" ht="17.25" customHeight="1" x14ac:dyDescent="0.2">
      <c r="A12" s="91" t="s">
        <v>114</v>
      </c>
      <c r="B12" s="97">
        <v>11</v>
      </c>
      <c r="C12" s="98">
        <v>11</v>
      </c>
      <c r="D12" s="99">
        <f>11/11</f>
        <v>1</v>
      </c>
      <c r="E12" s="100">
        <v>7</v>
      </c>
      <c r="F12" s="100">
        <v>6</v>
      </c>
      <c r="G12" s="101">
        <f>5/6</f>
        <v>0.83333333333333337</v>
      </c>
      <c r="H12" s="98">
        <v>14</v>
      </c>
      <c r="I12" s="98">
        <v>15</v>
      </c>
      <c r="J12" s="99">
        <f>13/15</f>
        <v>0.8666666666666667</v>
      </c>
      <c r="K12" s="100">
        <v>13</v>
      </c>
      <c r="L12" s="100">
        <v>12</v>
      </c>
      <c r="M12" s="101">
        <f>8/12</f>
        <v>0.66666666666666663</v>
      </c>
    </row>
    <row r="13" spans="1:13" ht="17.25" customHeight="1" x14ac:dyDescent="0.2">
      <c r="A13" s="102" t="s">
        <v>115</v>
      </c>
      <c r="B13" s="98">
        <v>21</v>
      </c>
      <c r="C13" s="98">
        <v>20</v>
      </c>
      <c r="D13" s="99">
        <f>10/20</f>
        <v>0.5</v>
      </c>
      <c r="E13" s="100">
        <v>20</v>
      </c>
      <c r="F13" s="100">
        <v>16</v>
      </c>
      <c r="G13" s="101">
        <f>14/16</f>
        <v>0.875</v>
      </c>
      <c r="H13" s="98">
        <v>24</v>
      </c>
      <c r="I13" s="98">
        <v>23</v>
      </c>
      <c r="J13" s="99">
        <f>15/23</f>
        <v>0.65217391304347827</v>
      </c>
      <c r="K13" s="100">
        <v>28</v>
      </c>
      <c r="L13" s="100">
        <v>26</v>
      </c>
      <c r="M13" s="101">
        <f>17/26</f>
        <v>0.65384615384615385</v>
      </c>
    </row>
    <row r="14" spans="1:13" ht="17.25" customHeight="1" x14ac:dyDescent="0.2">
      <c r="A14" s="102" t="s">
        <v>116</v>
      </c>
      <c r="B14" s="98">
        <v>20</v>
      </c>
      <c r="C14" s="98">
        <v>20</v>
      </c>
      <c r="D14" s="99">
        <f>14/20</f>
        <v>0.7</v>
      </c>
      <c r="E14" s="100">
        <v>44</v>
      </c>
      <c r="F14" s="100">
        <v>42</v>
      </c>
      <c r="G14" s="101">
        <f>24/42</f>
        <v>0.5714285714285714</v>
      </c>
      <c r="H14" s="98">
        <v>32</v>
      </c>
      <c r="I14" s="98">
        <v>29</v>
      </c>
      <c r="J14" s="99">
        <f>21/29</f>
        <v>0.72413793103448276</v>
      </c>
      <c r="K14" s="100">
        <v>26</v>
      </c>
      <c r="L14" s="100">
        <v>26</v>
      </c>
      <c r="M14" s="101">
        <f>19/26</f>
        <v>0.73076923076923073</v>
      </c>
    </row>
    <row r="15" spans="1:13" ht="17.25" customHeight="1" x14ac:dyDescent="0.2">
      <c r="A15" s="103" t="s">
        <v>117</v>
      </c>
      <c r="B15" s="92">
        <v>17</v>
      </c>
      <c r="C15" s="92">
        <v>17</v>
      </c>
      <c r="D15" s="95">
        <f>11/17</f>
        <v>0.6470588235294118</v>
      </c>
      <c r="E15" s="93">
        <v>48</v>
      </c>
      <c r="F15" s="93">
        <v>43</v>
      </c>
      <c r="G15" s="96">
        <f>31/43</f>
        <v>0.72093023255813948</v>
      </c>
      <c r="H15" s="92">
        <v>51</v>
      </c>
      <c r="I15" s="92">
        <v>46</v>
      </c>
      <c r="J15" s="95">
        <f>27/46</f>
        <v>0.58695652173913049</v>
      </c>
      <c r="K15" s="93">
        <v>29</v>
      </c>
      <c r="L15" s="93">
        <v>28</v>
      </c>
      <c r="M15" s="96">
        <f>16/28</f>
        <v>0.5714285714285714</v>
      </c>
    </row>
    <row r="16" spans="1:13" ht="17.25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ht="17.2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ht="17.25" customHeight="1" x14ac:dyDescent="0.2">
      <c r="A18" s="150" t="s">
        <v>118</v>
      </c>
      <c r="B18" s="151"/>
      <c r="C18" s="151"/>
      <c r="D18" s="151"/>
      <c r="E18" s="151"/>
      <c r="F18" s="151"/>
      <c r="G18" s="15"/>
      <c r="H18" s="15"/>
      <c r="I18" s="15"/>
      <c r="J18" s="15"/>
      <c r="K18" s="15"/>
      <c r="L18" s="15"/>
      <c r="M18" s="15"/>
    </row>
    <row r="19" spans="1:13" ht="17.25" customHeight="1" x14ac:dyDescent="0.2">
      <c r="A19" s="104"/>
      <c r="B19" s="105">
        <v>2014</v>
      </c>
      <c r="C19" s="105">
        <v>2015</v>
      </c>
      <c r="D19" s="105">
        <v>2016</v>
      </c>
      <c r="E19" s="105">
        <v>2017</v>
      </c>
      <c r="F19" s="105">
        <v>2018</v>
      </c>
      <c r="G19" s="15"/>
      <c r="H19" s="15"/>
      <c r="I19" s="15"/>
      <c r="J19" s="15"/>
      <c r="K19" s="15"/>
      <c r="L19" s="15"/>
      <c r="M19" s="15"/>
    </row>
    <row r="20" spans="1:13" ht="17.25" customHeight="1" x14ac:dyDescent="0.2">
      <c r="A20" s="106" t="s">
        <v>119</v>
      </c>
      <c r="B20" s="107">
        <v>0.67800000000000005</v>
      </c>
      <c r="C20" s="107">
        <v>0.72</v>
      </c>
      <c r="D20" s="107">
        <v>0.71399999999999997</v>
      </c>
      <c r="E20" s="107">
        <v>0.61699999999999999</v>
      </c>
      <c r="F20" s="107">
        <v>0.72699999999999998</v>
      </c>
      <c r="G20" s="15"/>
      <c r="H20" s="15"/>
      <c r="I20" s="15"/>
      <c r="J20" s="15"/>
      <c r="K20" s="15"/>
      <c r="L20" s="15"/>
      <c r="M20" s="15"/>
    </row>
    <row r="21" spans="1:13" ht="17.25" customHeight="1" x14ac:dyDescent="0.2">
      <c r="A21" s="106" t="s">
        <v>82</v>
      </c>
      <c r="B21" s="107">
        <v>0.57499999999999996</v>
      </c>
      <c r="C21" s="107">
        <v>0.56699999999999995</v>
      </c>
      <c r="D21" s="107">
        <v>0.56999999999999995</v>
      </c>
      <c r="E21" s="107">
        <v>0.56499999999999995</v>
      </c>
      <c r="F21" s="107">
        <v>0.55500000000000005</v>
      </c>
      <c r="G21" s="15"/>
      <c r="H21" s="15"/>
      <c r="I21" s="15"/>
      <c r="J21" s="15"/>
      <c r="K21" s="15"/>
      <c r="L21" s="15"/>
      <c r="M21" s="15"/>
    </row>
    <row r="22" spans="1:13" ht="17.25" customHeight="1" x14ac:dyDescent="0.2">
      <c r="A22" s="106" t="s">
        <v>120</v>
      </c>
      <c r="B22" s="107">
        <v>0.61299999999999999</v>
      </c>
      <c r="C22" s="107">
        <v>0.60699999999999998</v>
      </c>
      <c r="D22" s="107">
        <v>0.60299999999999998</v>
      </c>
      <c r="E22" s="107">
        <v>0.60299999999999998</v>
      </c>
      <c r="F22" s="107">
        <v>0.61299999999999999</v>
      </c>
      <c r="G22" s="15"/>
      <c r="H22" s="15"/>
      <c r="I22" s="15"/>
      <c r="J22" s="15"/>
      <c r="K22" s="15"/>
      <c r="L22" s="15"/>
      <c r="M22" s="15"/>
    </row>
    <row r="23" spans="1:13" ht="12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2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2.75" customHeight="1" x14ac:dyDescent="0.2">
      <c r="A26" s="108" t="str">
        <f>HYPERLINK("https://drive.google.com/open?id=1jiUquvOwHjW3xXJyFa56fqq_IQ_6Krgu","SCSD2 AP 5 Year Report")</f>
        <v>SCSD2 AP 5 Year Report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12.7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ht="12.7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ht="12.75" customHeight="1" x14ac:dyDescent="0.2">
      <c r="A30" s="4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ht="12.75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ht="12.75" customHeight="1" x14ac:dyDescent="0.2">
      <c r="A32" s="1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ht="12.75" customHeight="1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ht="12.75" customHeight="1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ht="12.75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ht="12.75" customHeight="1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ht="12.75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3" ht="12.7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ht="12.75" customHeight="1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ht="12.75" customHeight="1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 ht="12.75" customHeigh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ht="12.7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13" ht="12.7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3" ht="12.7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3" ht="12.75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ht="12.7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12.75" customHeight="1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1:13" ht="12.7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12.75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ht="12.75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3" ht="12.75" customHeigh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2.7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3" ht="12.7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 ht="12.7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3" ht="12.7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 ht="12.75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 ht="12.75" customHeight="1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ht="12.75" customHeight="1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12.75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13" ht="12.75" customHeight="1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3" ht="12.75" customHeight="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ht="12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ht="12.75" customHeight="1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ht="12.75" customHeight="1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1:13" ht="12.75" customHeight="1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1:13" ht="12.75" customHeight="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ht="12.75" customHeight="1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ht="12.75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ht="12.75" customHeight="1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3" ht="12.75" customHeight="1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3" ht="12.75" customHeight="1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3" ht="12.75" customHeight="1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3" ht="12.75" customHeigh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3" ht="12.75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ht="12.75" customHeight="1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3" ht="12.75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3" ht="12.75" customHeight="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3" ht="12.7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1:13" ht="12.75" customHeight="1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3" ht="12.75" customHeight="1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ht="12.75" customHeight="1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ht="12.75" customHeight="1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1:13" ht="12.75" customHeight="1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1:13" ht="12.75" customHeight="1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3" ht="12.75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ht="12.75" customHeight="1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ht="12.75" customHeight="1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1:13" ht="12.75" customHeigh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1:13" ht="12.75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1:13" ht="12.75" customHeight="1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1:13" ht="12.75" customHeight="1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1:13" ht="12.75" customHeight="1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</row>
    <row r="94" spans="1:13" ht="12.75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1:13" ht="12.75" customHeight="1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</row>
    <row r="96" spans="1:13" ht="12.75" customHeight="1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1:13" ht="12.75" customHeight="1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1:13" ht="12.75" customHeight="1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1:13" ht="12.75" customHeight="1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1:13" ht="12.7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1:13" ht="12.75" customHeight="1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ht="12.75" customHeight="1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ht="12.75" customHeight="1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ht="12.75" customHeigh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ht="12.75" customHeigh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 ht="12.75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3" ht="12.7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1:13" ht="12.75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ht="12.75" customHeight="1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1:13" ht="12.75" customHeigh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ht="12.75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ht="12.75" customHeigh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1:13" ht="12.75" customHeight="1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1:13" ht="12.75" customHeigh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1:13" ht="12.75" customHeigh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1:13" ht="12.75" customHeight="1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1:13" ht="12.75" customHeigh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1:13" ht="12.75" customHeigh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19" spans="1:13" ht="12.75" customHeight="1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1:13" ht="12.75" customHeigh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1:13" ht="12.75" customHeigh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1:13" ht="12.75" customHeigh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1:13" ht="12.75" customHeigh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1:13" ht="12.75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</row>
    <row r="125" spans="1:13" ht="12.75" customHeigh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</row>
    <row r="126" spans="1:13" ht="12.75" customHeigh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</row>
    <row r="127" spans="1:13" ht="12.75" customHeigh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</row>
    <row r="128" spans="1:13" ht="12.75" customHeigh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1:13" ht="12.75" customHeight="1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1:13" ht="12.75" customHeigh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1:13" ht="12.75" customHeigh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1:13" ht="12.75" customHeigh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1:13" ht="12.75" customHeigh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1:13" ht="12.75" customHeight="1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</row>
    <row r="135" spans="1:13" ht="12.75" customHeight="1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1:13" ht="12.75" customHeigh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1:13" ht="12.75" customHeigh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1:13" ht="12.75" customHeigh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1:13" ht="12.75" customHeight="1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1:13" ht="12.75" customHeigh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1:13" ht="12.75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</row>
    <row r="142" spans="1:13" ht="12.75" customHeigh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1:13" ht="12.75" customHeight="1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1:13" ht="12.75" customHeight="1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1:13" ht="12.75" customHeight="1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1:13" ht="12.75" customHeigh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</row>
    <row r="147" spans="1:13" ht="12.75" customHeigh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</row>
    <row r="148" spans="1:13" ht="12.75" customHeigh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1:13" ht="12.75" customHeigh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1:13" ht="12.75" customHeigh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3" ht="12.75" customHeigh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</row>
    <row r="152" spans="1:13" ht="12.75" customHeigh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1:13" ht="12.75" customHeight="1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1:13" ht="12.75" customHeigh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1:13" ht="12.75" customHeight="1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1:13" ht="12.75" customHeight="1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1:13" ht="12.75" customHeight="1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1:13" ht="12.75" customHeight="1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1:13" ht="12.75" customHeigh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</row>
    <row r="160" spans="1:13" ht="12.75" customHeight="1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</row>
    <row r="161" spans="1:13" ht="12.75" customHeight="1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</row>
    <row r="162" spans="1:13" ht="12.75" customHeight="1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</row>
    <row r="163" spans="1:13" ht="12.75" customHeigh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1:13" ht="12.75" customHeigh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1:13" ht="12.75" customHeigh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</row>
    <row r="166" spans="1:13" ht="12.75" customHeight="1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</row>
    <row r="167" spans="1:13" ht="12.75" customHeight="1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1:13" ht="12.75" customHeigh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</row>
    <row r="169" spans="1:13" ht="12.75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1:13" ht="12.75" customHeigh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1:13" ht="12.75" customHeigh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1:13" ht="12.75" customHeight="1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1:13" ht="12.75" customHeigh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</row>
    <row r="174" spans="1:13" ht="12.75" customHeight="1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</row>
    <row r="175" spans="1:13" ht="12.75" customHeight="1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</row>
    <row r="176" spans="1:13" ht="12.75" customHeight="1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ht="12.75" customHeight="1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</row>
    <row r="178" spans="1:13" ht="12.75" customHeight="1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</row>
    <row r="179" spans="1:13" ht="12.75" customHeight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</row>
    <row r="180" spans="1:13" ht="12.75" customHeight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</row>
    <row r="181" spans="1:13" ht="12.75" customHeight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</row>
    <row r="182" spans="1:13" ht="12.75" customHeight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1:13" ht="12.75" customHeight="1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1:13" ht="12.75" customHeight="1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1:13" ht="12.75" customHeight="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1:13" ht="12.75" customHeight="1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1:13" ht="12.75" customHeight="1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</row>
    <row r="188" spans="1:13" ht="12.75" customHeight="1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</row>
    <row r="189" spans="1:13" ht="12.75" customHeight="1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  <row r="190" spans="1:13" ht="12.75" customHeight="1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</row>
    <row r="191" spans="1:13" ht="12.75" customHeight="1" x14ac:dyDescent="0.2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</row>
    <row r="192" spans="1:13" ht="12.75" customHeight="1" x14ac:dyDescent="0.2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</row>
    <row r="193" spans="1:13" ht="12.75" customHeight="1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</row>
    <row r="194" spans="1:13" ht="12.75" customHeight="1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  <row r="195" spans="1:13" ht="12.75" customHeight="1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</row>
    <row r="196" spans="1:13" ht="12.75" customHeight="1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</row>
    <row r="197" spans="1:13" ht="12.75" customHeight="1" x14ac:dyDescent="0.2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1:13" ht="12.75" customHeight="1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1:13" ht="12.75" customHeight="1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1:13" ht="12.75" customHeight="1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1:13" ht="12.75" customHeight="1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1:13" ht="12.75" customHeight="1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</row>
    <row r="203" spans="1:13" ht="12.75" customHeight="1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</row>
    <row r="204" spans="1:13" ht="12.75" customHeight="1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1:13" ht="12.75" customHeight="1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</row>
    <row r="206" spans="1:13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3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</row>
    <row r="209" spans="1:13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</row>
    <row r="210" spans="1:13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13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13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3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</row>
    <row r="214" spans="1:13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ht="15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ht="15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ht="15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ht="15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ht="15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ht="15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 spans="1:13" ht="15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2" spans="1:13" ht="15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</row>
    <row r="223" spans="1:13" ht="15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</row>
    <row r="224" spans="1:13" ht="15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 spans="1:13" ht="15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ht="15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ht="15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ht="15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13" ht="15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13" ht="15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ht="15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13" ht="15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3" spans="1:13" ht="15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</row>
    <row r="234" spans="1:13" ht="15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13" ht="15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 ht="15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13" ht="15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ht="15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13" ht="15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13" ht="15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13" ht="15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13" ht="15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3" ht="15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</row>
    <row r="244" spans="1:13" ht="15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</row>
    <row r="245" spans="1:13" ht="15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</row>
    <row r="246" spans="1:13" ht="15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</row>
    <row r="247" spans="1:13" ht="15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</row>
    <row r="248" spans="1:13" ht="15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</row>
    <row r="249" spans="1:13" ht="15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</row>
    <row r="250" spans="1:13" ht="15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</row>
    <row r="251" spans="1:13" ht="15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</row>
    <row r="252" spans="1:13" ht="15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</row>
    <row r="253" spans="1:13" ht="15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</row>
    <row r="254" spans="1:13" ht="15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 spans="1:13" ht="15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</row>
    <row r="256" spans="1:13" ht="15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</row>
    <row r="257" spans="1:13" ht="15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ht="15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ht="15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ht="15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ht="15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ht="15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ht="15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ht="15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ht="15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ht="15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ht="15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ht="15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ht="15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ht="15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ht="15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ht="15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ht="15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ht="15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ht="15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ht="15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ht="15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ht="15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ht="15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ht="15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ht="15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 spans="1:13" ht="15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</row>
    <row r="283" spans="1:13" ht="15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ht="15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</row>
    <row r="285" spans="1:13" ht="15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spans="1:13" ht="15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ht="15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3" ht="15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</row>
    <row r="289" spans="1:13" ht="15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</row>
    <row r="290" spans="1:13" ht="15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</row>
    <row r="291" spans="1:13" ht="15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spans="1:13" ht="15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</row>
    <row r="293" spans="1:13" ht="15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</row>
    <row r="294" spans="1:13" ht="15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</row>
    <row r="295" spans="1:13" ht="15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</row>
    <row r="296" spans="1:13" ht="15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</row>
    <row r="297" spans="1:13" ht="15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</row>
    <row r="298" spans="1:13" ht="15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</row>
    <row r="299" spans="1:13" ht="15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</row>
    <row r="300" spans="1:13" ht="15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</row>
    <row r="301" spans="1:13" ht="15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</row>
    <row r="302" spans="1:13" ht="15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3" ht="15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</row>
    <row r="304" spans="1:13" ht="15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</row>
    <row r="305" spans="1:13" ht="15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</row>
    <row r="306" spans="1:13" ht="15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</row>
    <row r="307" spans="1:13" ht="15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</row>
    <row r="308" spans="1:13" ht="15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</row>
    <row r="309" spans="1:13" ht="15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</row>
    <row r="310" spans="1:13" ht="15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</row>
    <row r="311" spans="1:13" ht="15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</row>
    <row r="312" spans="1:13" ht="15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</row>
    <row r="313" spans="1:13" ht="15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</row>
    <row r="314" spans="1:13" ht="15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</row>
    <row r="315" spans="1:13" ht="15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</row>
    <row r="316" spans="1:13" ht="15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</row>
    <row r="317" spans="1:13" ht="15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3" ht="15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 spans="1:13" ht="15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</row>
    <row r="320" spans="1:13" ht="15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</row>
    <row r="321" spans="1:13" ht="15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</row>
    <row r="322" spans="1:13" ht="15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</row>
    <row r="323" spans="1:13" ht="15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</row>
    <row r="324" spans="1:13" ht="15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</row>
    <row r="325" spans="1:13" ht="15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</row>
    <row r="326" spans="1:13" ht="15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</row>
    <row r="327" spans="1:13" ht="15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</row>
    <row r="328" spans="1:13" ht="15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</row>
    <row r="329" spans="1:13" ht="15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</row>
    <row r="330" spans="1:13" ht="15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</row>
    <row r="331" spans="1:13" ht="15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</row>
    <row r="332" spans="1:13" ht="15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3" ht="15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</row>
    <row r="334" spans="1:13" ht="15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</row>
    <row r="335" spans="1:13" ht="15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</row>
    <row r="336" spans="1:13" ht="15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</row>
    <row r="337" spans="1:13" ht="15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</row>
    <row r="338" spans="1:13" ht="15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</row>
    <row r="339" spans="1:13" ht="15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</row>
    <row r="340" spans="1:13" ht="15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</row>
    <row r="341" spans="1:13" ht="15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</row>
    <row r="342" spans="1:13" ht="15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</row>
    <row r="343" spans="1:13" ht="15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</row>
    <row r="344" spans="1:13" ht="15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</row>
    <row r="345" spans="1:13" ht="15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</row>
    <row r="346" spans="1:13" ht="15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</row>
    <row r="347" spans="1:13" ht="15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3" ht="15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</row>
    <row r="349" spans="1:13" ht="15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</row>
    <row r="350" spans="1:13" ht="15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</row>
    <row r="351" spans="1:13" ht="15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</row>
    <row r="352" spans="1:13" ht="15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</row>
    <row r="353" spans="1:13" ht="15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</row>
    <row r="354" spans="1:13" ht="15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</row>
    <row r="355" spans="1:13" ht="15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</row>
    <row r="356" spans="1:13" ht="15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</row>
    <row r="357" spans="1:13" ht="15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</row>
    <row r="358" spans="1:13" ht="15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</row>
    <row r="359" spans="1:13" ht="15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</row>
    <row r="360" spans="1:13" ht="15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</row>
    <row r="361" spans="1:13" ht="15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</row>
    <row r="362" spans="1:13" ht="15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3" ht="15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</row>
    <row r="364" spans="1:13" ht="15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</row>
    <row r="365" spans="1:13" ht="15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</row>
    <row r="366" spans="1:13" ht="15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</row>
    <row r="367" spans="1:13" ht="15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</row>
    <row r="368" spans="1:13" ht="15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</row>
    <row r="369" spans="1:13" ht="15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</row>
    <row r="370" spans="1:13" ht="15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</row>
    <row r="371" spans="1:13" ht="15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</row>
    <row r="372" spans="1:13" ht="15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</row>
    <row r="373" spans="1:13" ht="15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</row>
    <row r="374" spans="1:13" ht="15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</row>
    <row r="375" spans="1:13" ht="15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</row>
    <row r="376" spans="1:13" ht="15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</row>
    <row r="377" spans="1:13" ht="15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3" ht="15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</row>
    <row r="379" spans="1:13" ht="15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</row>
    <row r="380" spans="1:13" ht="15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</row>
    <row r="381" spans="1:13" ht="15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</row>
    <row r="382" spans="1:13" ht="15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</row>
    <row r="383" spans="1:13" ht="15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</row>
    <row r="384" spans="1:13" ht="15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</row>
    <row r="385" spans="1:13" ht="15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</row>
    <row r="386" spans="1:13" ht="15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</row>
    <row r="387" spans="1:13" ht="15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</row>
    <row r="388" spans="1:13" ht="15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</row>
    <row r="389" spans="1:13" ht="15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</row>
    <row r="390" spans="1:13" ht="15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</row>
    <row r="391" spans="1:13" ht="15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</row>
    <row r="392" spans="1:13" ht="15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3" ht="15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</row>
    <row r="394" spans="1:13" ht="15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</row>
    <row r="395" spans="1:13" ht="15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</row>
    <row r="396" spans="1:13" ht="15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</row>
    <row r="397" spans="1:13" ht="15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</row>
    <row r="398" spans="1:13" ht="15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</row>
    <row r="399" spans="1:13" ht="15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</row>
    <row r="400" spans="1:13" ht="15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</row>
    <row r="401" spans="1:13" ht="15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</row>
    <row r="402" spans="1:13" ht="15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</row>
    <row r="403" spans="1:13" ht="15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</row>
    <row r="404" spans="1:13" ht="15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</row>
    <row r="405" spans="1:13" ht="15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</row>
    <row r="406" spans="1:13" ht="15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</row>
    <row r="407" spans="1:13" ht="15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3" ht="15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</row>
    <row r="409" spans="1:13" ht="15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</row>
    <row r="410" spans="1:13" ht="15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</row>
    <row r="411" spans="1:13" ht="15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</row>
    <row r="412" spans="1:13" ht="15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</row>
    <row r="413" spans="1:13" ht="15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</row>
    <row r="414" spans="1:13" ht="15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</row>
    <row r="415" spans="1:13" ht="15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</row>
    <row r="416" spans="1:13" ht="15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</row>
    <row r="417" spans="1:13" ht="15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</row>
    <row r="418" spans="1:13" ht="15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</row>
    <row r="419" spans="1:13" ht="15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</row>
    <row r="420" spans="1:13" ht="15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</row>
    <row r="421" spans="1:13" ht="15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</row>
    <row r="422" spans="1:13" ht="15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</row>
    <row r="423" spans="1:13" ht="15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</row>
    <row r="424" spans="1:13" ht="15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</row>
    <row r="425" spans="1:13" ht="15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</row>
    <row r="426" spans="1:13" ht="15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</row>
    <row r="427" spans="1:13" ht="15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</row>
    <row r="428" spans="1:13" ht="15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</row>
    <row r="429" spans="1:13" ht="15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</row>
    <row r="430" spans="1:13" ht="15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</row>
    <row r="431" spans="1:13" ht="15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</row>
    <row r="432" spans="1:13" ht="15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</row>
    <row r="433" spans="1:13" ht="15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</row>
    <row r="434" spans="1:13" ht="15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</row>
    <row r="435" spans="1:13" ht="15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</row>
    <row r="436" spans="1:13" ht="15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</row>
    <row r="437" spans="1:13" ht="15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3" ht="15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</row>
    <row r="439" spans="1:13" ht="15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</row>
    <row r="440" spans="1:13" ht="15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</row>
    <row r="441" spans="1:13" ht="15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</row>
    <row r="442" spans="1:13" ht="15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</row>
    <row r="443" spans="1:13" ht="15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</row>
    <row r="444" spans="1:13" ht="15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</row>
    <row r="445" spans="1:13" ht="15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</row>
    <row r="446" spans="1:13" ht="15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</row>
    <row r="447" spans="1:13" ht="15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</row>
    <row r="448" spans="1:13" ht="15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</row>
    <row r="449" spans="1:13" ht="15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</row>
    <row r="450" spans="1:13" ht="15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</row>
    <row r="451" spans="1:13" ht="15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</row>
    <row r="452" spans="1:13" ht="15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3" spans="1:13" ht="15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</row>
    <row r="454" spans="1:13" ht="15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</row>
    <row r="455" spans="1:13" ht="15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</row>
    <row r="456" spans="1:13" ht="15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</row>
    <row r="457" spans="1:13" ht="15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</row>
    <row r="458" spans="1:13" ht="15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</row>
    <row r="459" spans="1:13" ht="15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</row>
    <row r="460" spans="1:13" ht="15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</row>
    <row r="461" spans="1:13" ht="15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</row>
    <row r="462" spans="1:13" ht="15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</row>
    <row r="463" spans="1:13" ht="15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</row>
    <row r="464" spans="1:13" ht="15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</row>
    <row r="465" spans="1:13" ht="15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</row>
    <row r="466" spans="1:13" ht="15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</row>
    <row r="467" spans="1:13" ht="15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</row>
    <row r="468" spans="1:13" ht="15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</row>
    <row r="469" spans="1:13" ht="15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</row>
    <row r="470" spans="1:13" ht="15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</row>
    <row r="471" spans="1:13" ht="15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</row>
    <row r="472" spans="1:13" ht="15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</row>
    <row r="473" spans="1:13" ht="15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</row>
    <row r="474" spans="1:13" ht="15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</row>
    <row r="475" spans="1:13" ht="15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</row>
    <row r="476" spans="1:13" ht="15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</row>
    <row r="477" spans="1:13" ht="15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</row>
    <row r="478" spans="1:13" ht="15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</row>
    <row r="479" spans="1:13" ht="15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</row>
    <row r="480" spans="1:13" ht="15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</row>
    <row r="481" spans="1:13" ht="15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</row>
    <row r="482" spans="1:13" ht="15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</row>
    <row r="483" spans="1:13" ht="15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</row>
    <row r="484" spans="1:13" ht="15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</row>
    <row r="485" spans="1:13" ht="15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</row>
    <row r="486" spans="1:13" ht="15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</row>
    <row r="487" spans="1:13" ht="15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</row>
    <row r="488" spans="1:13" ht="15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</row>
    <row r="489" spans="1:13" ht="15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</row>
    <row r="490" spans="1:13" ht="15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</row>
    <row r="491" spans="1:13" ht="15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</row>
    <row r="492" spans="1:13" ht="15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</row>
    <row r="493" spans="1:13" ht="15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</row>
    <row r="494" spans="1:13" ht="15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</row>
    <row r="495" spans="1:13" ht="15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</row>
    <row r="496" spans="1:13" ht="15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</row>
    <row r="497" spans="1:13" ht="15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</row>
    <row r="498" spans="1:13" ht="15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</row>
    <row r="499" spans="1:13" ht="15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</row>
    <row r="500" spans="1:13" ht="15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</row>
    <row r="501" spans="1:13" ht="15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</row>
    <row r="502" spans="1:13" ht="15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</row>
    <row r="503" spans="1:13" ht="15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</row>
    <row r="504" spans="1:13" ht="15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</row>
    <row r="505" spans="1:13" ht="15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</row>
    <row r="506" spans="1:13" ht="15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</row>
    <row r="507" spans="1:13" ht="15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</row>
    <row r="508" spans="1:13" ht="15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</row>
    <row r="509" spans="1:13" ht="15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</row>
    <row r="510" spans="1:13" ht="15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</row>
    <row r="511" spans="1:13" ht="15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</row>
    <row r="512" spans="1:13" ht="15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</row>
    <row r="513" spans="1:13" ht="15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</row>
    <row r="514" spans="1:13" ht="15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</row>
    <row r="515" spans="1:13" ht="15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</row>
    <row r="516" spans="1:13" ht="15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</row>
    <row r="517" spans="1:13" ht="15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</row>
    <row r="518" spans="1:13" ht="15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</row>
    <row r="519" spans="1:13" ht="15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</row>
    <row r="520" spans="1:13" ht="15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</row>
    <row r="521" spans="1:13" ht="15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</row>
    <row r="522" spans="1:13" ht="15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</row>
    <row r="523" spans="1:13" ht="15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</row>
    <row r="524" spans="1:13" ht="15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</row>
    <row r="525" spans="1:13" ht="15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</row>
    <row r="526" spans="1:13" ht="15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</row>
    <row r="527" spans="1:13" ht="15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</row>
    <row r="528" spans="1:13" ht="15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</row>
    <row r="529" spans="1:13" ht="15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</row>
    <row r="530" spans="1:13" ht="15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</row>
    <row r="531" spans="1:13" ht="15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</row>
    <row r="532" spans="1:13" ht="15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</row>
    <row r="533" spans="1:13" ht="15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</row>
    <row r="534" spans="1:13" ht="15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</row>
    <row r="535" spans="1:13" ht="15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</row>
    <row r="536" spans="1:13" ht="15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</row>
    <row r="537" spans="1:13" ht="15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</row>
    <row r="538" spans="1:13" ht="15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</row>
    <row r="539" spans="1:13" ht="15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</row>
    <row r="540" spans="1:13" ht="15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</row>
    <row r="541" spans="1:13" ht="15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</row>
    <row r="542" spans="1:13" ht="15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</row>
    <row r="543" spans="1:13" ht="15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</row>
    <row r="544" spans="1:13" ht="15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</row>
    <row r="545" spans="1:13" ht="15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</row>
    <row r="546" spans="1:13" ht="15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</row>
    <row r="547" spans="1:13" ht="15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</row>
    <row r="548" spans="1:13" ht="15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</row>
    <row r="549" spans="1:13" ht="15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</row>
    <row r="550" spans="1:13" ht="15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</row>
    <row r="551" spans="1:13" ht="15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</row>
    <row r="552" spans="1:13" ht="15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</row>
    <row r="553" spans="1:13" ht="15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</row>
    <row r="554" spans="1:13" ht="15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</row>
    <row r="555" spans="1:13" ht="15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</row>
    <row r="556" spans="1:13" ht="15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</row>
    <row r="557" spans="1:13" ht="15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</row>
    <row r="558" spans="1:13" ht="15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</row>
    <row r="559" spans="1:13" ht="15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</row>
    <row r="560" spans="1:13" ht="15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</row>
    <row r="561" spans="1:13" ht="15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</row>
    <row r="562" spans="1:13" ht="15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</row>
    <row r="563" spans="1:13" ht="15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</row>
    <row r="564" spans="1:13" ht="15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</row>
    <row r="565" spans="1:13" ht="15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</row>
    <row r="566" spans="1:13" ht="15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</row>
    <row r="567" spans="1:13" ht="15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</row>
    <row r="568" spans="1:13" ht="15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</row>
    <row r="569" spans="1:13" ht="15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</row>
    <row r="570" spans="1:13" ht="15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</row>
    <row r="571" spans="1:13" ht="15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</row>
    <row r="572" spans="1:13" ht="15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</row>
    <row r="573" spans="1:13" ht="15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</row>
    <row r="574" spans="1:13" ht="15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</row>
    <row r="575" spans="1:13" ht="15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</row>
    <row r="576" spans="1:13" ht="15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</row>
    <row r="577" spans="1:13" ht="15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</row>
    <row r="578" spans="1:13" ht="15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</row>
    <row r="579" spans="1:13" ht="15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</row>
    <row r="580" spans="1:13" ht="15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</row>
    <row r="581" spans="1:13" ht="15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</row>
    <row r="582" spans="1:13" ht="15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</row>
    <row r="583" spans="1:13" ht="15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</row>
    <row r="584" spans="1:13" ht="15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</row>
    <row r="585" spans="1:13" ht="15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</row>
    <row r="586" spans="1:13" ht="15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</row>
    <row r="587" spans="1:13" ht="15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</row>
    <row r="588" spans="1:13" ht="15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</row>
    <row r="589" spans="1:13" ht="15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</row>
    <row r="590" spans="1:13" ht="15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</row>
    <row r="591" spans="1:13" ht="15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</row>
    <row r="592" spans="1:13" ht="15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</row>
    <row r="593" spans="1:13" ht="15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</row>
    <row r="594" spans="1:13" ht="15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</row>
    <row r="595" spans="1:13" ht="15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</row>
    <row r="596" spans="1:13" ht="15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</row>
    <row r="597" spans="1:13" ht="15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</row>
    <row r="598" spans="1:13" ht="15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</row>
    <row r="599" spans="1:13" ht="15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</row>
    <row r="600" spans="1:13" ht="15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</row>
    <row r="601" spans="1:13" ht="15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</row>
    <row r="602" spans="1:13" ht="15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</row>
    <row r="603" spans="1:13" ht="15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</row>
    <row r="604" spans="1:13" ht="15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</row>
    <row r="605" spans="1:13" ht="15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</row>
    <row r="606" spans="1:13" ht="15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</row>
    <row r="607" spans="1:13" ht="15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</row>
    <row r="608" spans="1:13" ht="15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</row>
    <row r="609" spans="1:13" ht="15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</row>
    <row r="610" spans="1:13" ht="15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</row>
    <row r="611" spans="1:13" ht="15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</row>
    <row r="612" spans="1:13" ht="15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</row>
    <row r="613" spans="1:13" ht="15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</row>
    <row r="614" spans="1:13" ht="15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</row>
    <row r="615" spans="1:13" ht="15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</row>
    <row r="616" spans="1:13" ht="15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</row>
    <row r="617" spans="1:13" ht="15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</row>
    <row r="618" spans="1:13" ht="15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</row>
    <row r="619" spans="1:13" ht="15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</row>
    <row r="620" spans="1:13" ht="15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</row>
    <row r="621" spans="1:13" ht="15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</row>
    <row r="622" spans="1:13" ht="15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</row>
    <row r="623" spans="1:13" ht="15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</row>
    <row r="624" spans="1:13" ht="15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</row>
    <row r="625" spans="1:13" ht="15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</row>
    <row r="626" spans="1:13" ht="15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</row>
    <row r="627" spans="1:13" ht="15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</row>
    <row r="628" spans="1:13" ht="15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</row>
    <row r="629" spans="1:13" ht="15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</row>
    <row r="630" spans="1:13" ht="15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</row>
    <row r="631" spans="1:13" ht="15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</row>
    <row r="632" spans="1:13" ht="15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</row>
    <row r="633" spans="1:13" ht="15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</row>
    <row r="634" spans="1:13" ht="15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</row>
    <row r="635" spans="1:13" ht="15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</row>
    <row r="636" spans="1:13" ht="15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</row>
    <row r="637" spans="1:13" ht="15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</row>
    <row r="638" spans="1:13" ht="15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</row>
    <row r="639" spans="1:13" ht="15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</row>
    <row r="640" spans="1:13" ht="15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</row>
    <row r="641" spans="1:13" ht="15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</row>
    <row r="642" spans="1:13" ht="15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</row>
    <row r="643" spans="1:13" ht="15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</row>
    <row r="644" spans="1:13" ht="15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</row>
    <row r="645" spans="1:13" ht="15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</row>
    <row r="646" spans="1:13" ht="15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</row>
    <row r="647" spans="1:13" ht="15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</row>
    <row r="648" spans="1:13" ht="15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</row>
    <row r="649" spans="1:13" ht="15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</row>
    <row r="650" spans="1:13" ht="15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</row>
    <row r="651" spans="1:13" ht="15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</row>
    <row r="652" spans="1:13" ht="15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</row>
    <row r="653" spans="1:13" ht="15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</row>
    <row r="654" spans="1:13" ht="15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</row>
    <row r="655" spans="1:13" ht="15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</row>
    <row r="656" spans="1:13" ht="15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</row>
    <row r="657" spans="1:13" ht="15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</row>
    <row r="658" spans="1:13" ht="15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</row>
    <row r="659" spans="1:13" ht="15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</row>
    <row r="660" spans="1:13" ht="15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</row>
    <row r="661" spans="1:13" ht="15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</row>
    <row r="662" spans="1:13" ht="15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</row>
    <row r="663" spans="1:13" ht="15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</row>
    <row r="664" spans="1:13" ht="15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</row>
    <row r="665" spans="1:13" ht="15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</row>
    <row r="666" spans="1:13" ht="15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</row>
    <row r="667" spans="1:13" ht="15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</row>
    <row r="668" spans="1:13" ht="15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</row>
    <row r="669" spans="1:13" ht="15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</row>
    <row r="670" spans="1:13" ht="15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</row>
    <row r="671" spans="1:13" ht="15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</row>
    <row r="672" spans="1:13" ht="15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</row>
    <row r="673" spans="1:13" ht="15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</row>
    <row r="674" spans="1:13" ht="15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</row>
    <row r="675" spans="1:13" ht="15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</row>
    <row r="676" spans="1:13" ht="15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</row>
    <row r="677" spans="1:13" ht="15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</row>
    <row r="678" spans="1:13" ht="15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</row>
    <row r="679" spans="1:13" ht="15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</row>
    <row r="680" spans="1:13" ht="15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</row>
    <row r="681" spans="1:13" ht="15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</row>
    <row r="682" spans="1:13" ht="15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</row>
    <row r="683" spans="1:13" ht="15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</row>
    <row r="684" spans="1:13" ht="15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</row>
    <row r="685" spans="1:13" ht="15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</row>
    <row r="686" spans="1:13" ht="15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</row>
    <row r="687" spans="1:13" ht="15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</row>
    <row r="688" spans="1:13" ht="15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</row>
    <row r="689" spans="1:13" ht="15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</row>
    <row r="690" spans="1:13" ht="15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</row>
    <row r="691" spans="1:13" ht="15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</row>
    <row r="692" spans="1:13" ht="15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</row>
    <row r="693" spans="1:13" ht="15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</row>
    <row r="694" spans="1:13" ht="15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</row>
    <row r="695" spans="1:13" ht="15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</row>
    <row r="696" spans="1:13" ht="15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</row>
    <row r="697" spans="1:13" ht="15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</row>
    <row r="698" spans="1:13" ht="15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</row>
    <row r="699" spans="1:13" ht="15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</row>
    <row r="700" spans="1:13" ht="15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</row>
    <row r="701" spans="1:13" ht="15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</row>
    <row r="702" spans="1:13" ht="15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</row>
    <row r="703" spans="1:13" ht="15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</row>
    <row r="704" spans="1:13" ht="15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</row>
    <row r="705" spans="1:13" ht="15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</row>
    <row r="706" spans="1:13" ht="15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</row>
    <row r="707" spans="1:13" ht="15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</row>
    <row r="708" spans="1:13" ht="15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</row>
    <row r="709" spans="1:13" ht="15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</row>
    <row r="710" spans="1:13" ht="15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</row>
    <row r="711" spans="1:13" ht="15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</row>
    <row r="712" spans="1:13" ht="15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</row>
    <row r="713" spans="1:13" ht="15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</row>
    <row r="714" spans="1:13" ht="15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</row>
    <row r="715" spans="1:13" ht="15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</row>
    <row r="716" spans="1:13" ht="15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</row>
    <row r="717" spans="1:13" ht="15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</row>
    <row r="718" spans="1:13" ht="15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</row>
    <row r="719" spans="1:13" ht="15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</row>
    <row r="720" spans="1:13" ht="15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</row>
    <row r="721" spans="1:13" ht="15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</row>
    <row r="722" spans="1:13" ht="15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</row>
    <row r="723" spans="1:13" ht="15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</row>
    <row r="724" spans="1:13" ht="15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</row>
    <row r="725" spans="1:13" ht="15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</row>
    <row r="726" spans="1:13" ht="15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</row>
    <row r="727" spans="1:13" ht="15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</row>
    <row r="728" spans="1:13" ht="15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</row>
    <row r="729" spans="1:13" ht="15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</row>
    <row r="730" spans="1:13" ht="15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</row>
    <row r="731" spans="1:13" ht="15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</row>
    <row r="732" spans="1:13" ht="15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</row>
    <row r="733" spans="1:13" ht="15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</row>
    <row r="734" spans="1:13" ht="15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</row>
    <row r="735" spans="1:13" ht="15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</row>
    <row r="736" spans="1:13" ht="15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</row>
    <row r="737" spans="1:13" ht="15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</row>
    <row r="738" spans="1:13" ht="15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</row>
    <row r="739" spans="1:13" ht="15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</row>
    <row r="740" spans="1:13" ht="15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</row>
    <row r="741" spans="1:13" ht="15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</row>
    <row r="742" spans="1:13" ht="15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</row>
    <row r="743" spans="1:13" ht="15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</row>
    <row r="744" spans="1:13" ht="15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</row>
    <row r="745" spans="1:13" ht="15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</row>
    <row r="746" spans="1:13" ht="15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</row>
    <row r="747" spans="1:13" ht="15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</row>
    <row r="748" spans="1:13" ht="15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</row>
    <row r="749" spans="1:13" ht="15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</row>
    <row r="750" spans="1:13" ht="15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</row>
    <row r="751" spans="1:13" ht="15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</row>
    <row r="752" spans="1:13" ht="15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</row>
    <row r="753" spans="1:13" ht="15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</row>
    <row r="754" spans="1:13" ht="15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</row>
    <row r="755" spans="1:13" ht="15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</row>
    <row r="756" spans="1:13" ht="15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</row>
    <row r="757" spans="1:13" ht="15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</row>
    <row r="758" spans="1:13" ht="15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</row>
    <row r="759" spans="1:13" ht="15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</row>
    <row r="760" spans="1:13" ht="15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</row>
    <row r="761" spans="1:13" ht="15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</row>
    <row r="762" spans="1:13" ht="15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</row>
    <row r="763" spans="1:13" ht="15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</row>
    <row r="764" spans="1:13" ht="15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</row>
    <row r="765" spans="1:13" ht="15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</row>
    <row r="766" spans="1:13" ht="15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</row>
    <row r="767" spans="1:13" ht="15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</row>
    <row r="768" spans="1:13" ht="15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</row>
    <row r="769" spans="1:13" ht="15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</row>
    <row r="770" spans="1:13" ht="15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</row>
    <row r="771" spans="1:13" ht="15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</row>
    <row r="772" spans="1:13" ht="15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</row>
    <row r="773" spans="1:13" ht="15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</row>
    <row r="774" spans="1:13" ht="15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</row>
    <row r="775" spans="1:13" ht="15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</row>
    <row r="776" spans="1:13" ht="15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</row>
    <row r="777" spans="1:13" ht="15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</row>
    <row r="778" spans="1:13" ht="15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</row>
    <row r="779" spans="1:13" ht="15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</row>
    <row r="780" spans="1:13" ht="15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</row>
    <row r="781" spans="1:13" ht="15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</row>
    <row r="782" spans="1:13" ht="15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</row>
    <row r="783" spans="1:13" ht="15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</row>
    <row r="784" spans="1:13" ht="15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</row>
    <row r="785" spans="1:13" ht="15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</row>
    <row r="786" spans="1:13" ht="15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</row>
    <row r="787" spans="1:13" ht="15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</row>
    <row r="788" spans="1:13" ht="15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</row>
    <row r="789" spans="1:13" ht="15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</row>
    <row r="790" spans="1:13" ht="15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</row>
    <row r="791" spans="1:13" ht="15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</row>
    <row r="792" spans="1:13" ht="15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</row>
    <row r="793" spans="1:13" ht="15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</row>
    <row r="794" spans="1:13" ht="15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</row>
    <row r="795" spans="1:13" ht="15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</row>
    <row r="796" spans="1:13" ht="15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</row>
    <row r="797" spans="1:13" ht="15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</row>
    <row r="798" spans="1:13" ht="15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</row>
    <row r="799" spans="1:13" ht="15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</row>
    <row r="800" spans="1:13" ht="15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</row>
    <row r="801" spans="1:13" ht="15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</row>
    <row r="802" spans="1:13" ht="15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</row>
    <row r="803" spans="1:13" ht="15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</row>
    <row r="804" spans="1:13" ht="15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</row>
    <row r="805" spans="1:13" ht="15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</row>
    <row r="806" spans="1:13" ht="15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</row>
    <row r="807" spans="1:13" ht="15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</row>
    <row r="808" spans="1:13" ht="15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</row>
    <row r="809" spans="1:13" ht="15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</row>
    <row r="810" spans="1:13" ht="15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</row>
    <row r="811" spans="1:13" ht="15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</row>
    <row r="812" spans="1:13" ht="15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</row>
    <row r="813" spans="1:13" ht="15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</row>
    <row r="814" spans="1:13" ht="15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</row>
    <row r="815" spans="1:13" ht="15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</row>
    <row r="816" spans="1:13" ht="15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</row>
    <row r="817" spans="1:13" ht="15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</row>
    <row r="818" spans="1:13" ht="15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</row>
    <row r="819" spans="1:13" ht="15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</row>
    <row r="820" spans="1:13" ht="15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</row>
    <row r="821" spans="1:13" ht="15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</row>
    <row r="822" spans="1:13" ht="15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</row>
    <row r="823" spans="1:13" ht="15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</row>
    <row r="824" spans="1:13" ht="15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</row>
    <row r="825" spans="1:13" ht="15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</row>
    <row r="826" spans="1:13" ht="15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</row>
    <row r="827" spans="1:13" ht="15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</row>
    <row r="828" spans="1:13" ht="15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</row>
    <row r="829" spans="1:13" ht="15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</row>
    <row r="830" spans="1:13" ht="15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</row>
    <row r="831" spans="1:13" ht="15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</row>
    <row r="832" spans="1:13" ht="15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</row>
    <row r="833" spans="1:13" ht="15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</row>
    <row r="834" spans="1:13" ht="15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</row>
    <row r="835" spans="1:13" ht="15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</row>
    <row r="836" spans="1:13" ht="15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</row>
    <row r="837" spans="1:13" ht="15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</row>
    <row r="838" spans="1:13" ht="15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</row>
    <row r="839" spans="1:13" ht="15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</row>
    <row r="840" spans="1:13" ht="15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</row>
    <row r="841" spans="1:13" ht="15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</row>
    <row r="842" spans="1:13" ht="15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</row>
    <row r="843" spans="1:13" ht="15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</row>
    <row r="844" spans="1:13" ht="15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</row>
    <row r="845" spans="1:13" ht="15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</row>
    <row r="846" spans="1:13" ht="15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</row>
    <row r="847" spans="1:13" ht="15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</row>
    <row r="848" spans="1:13" ht="15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</row>
    <row r="849" spans="1:13" ht="15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</row>
    <row r="850" spans="1:13" ht="15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</row>
    <row r="851" spans="1:13" ht="15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</row>
    <row r="852" spans="1:13" ht="15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</row>
    <row r="853" spans="1:13" ht="15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</row>
    <row r="854" spans="1:13" ht="15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</row>
    <row r="855" spans="1:13" ht="15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</row>
    <row r="856" spans="1:13" ht="15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</row>
    <row r="857" spans="1:13" ht="15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</row>
    <row r="858" spans="1:13" ht="15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</row>
    <row r="859" spans="1:13" ht="15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</row>
    <row r="860" spans="1:13" ht="15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</row>
    <row r="861" spans="1:13" ht="15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</row>
    <row r="862" spans="1:13" ht="15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</row>
    <row r="863" spans="1:13" ht="15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</row>
    <row r="864" spans="1:13" ht="15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</row>
    <row r="865" spans="1:13" ht="15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</row>
    <row r="866" spans="1:13" ht="15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</row>
    <row r="867" spans="1:13" ht="15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</row>
    <row r="868" spans="1:13" ht="15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</row>
    <row r="869" spans="1:13" ht="15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</row>
    <row r="870" spans="1:13" ht="15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</row>
    <row r="871" spans="1:13" ht="15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</row>
    <row r="872" spans="1:13" ht="15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</row>
    <row r="873" spans="1:13" ht="15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</row>
    <row r="874" spans="1:13" ht="15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</row>
    <row r="875" spans="1:13" ht="15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</row>
    <row r="876" spans="1:13" ht="15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</row>
    <row r="877" spans="1:13" ht="15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</row>
    <row r="878" spans="1:13" ht="15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</row>
    <row r="879" spans="1:13" ht="15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</row>
    <row r="880" spans="1:13" ht="15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</row>
    <row r="881" spans="1:13" ht="15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</row>
    <row r="882" spans="1:13" ht="15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</row>
    <row r="883" spans="1:13" ht="15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</row>
    <row r="884" spans="1:13" ht="15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</row>
    <row r="885" spans="1:13" ht="15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</row>
    <row r="886" spans="1:13" ht="15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</row>
    <row r="887" spans="1:13" ht="15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</row>
    <row r="888" spans="1:13" ht="15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</row>
    <row r="889" spans="1:13" ht="15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</row>
    <row r="890" spans="1:13" ht="15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</row>
    <row r="891" spans="1:13" ht="15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</row>
    <row r="892" spans="1:13" ht="15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</row>
    <row r="893" spans="1:13" ht="15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</row>
    <row r="894" spans="1:13" ht="15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</row>
    <row r="895" spans="1:13" ht="15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</row>
    <row r="896" spans="1:13" ht="15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</row>
    <row r="897" spans="1:13" ht="15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</row>
    <row r="898" spans="1:13" ht="15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</row>
    <row r="899" spans="1:13" ht="15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</row>
    <row r="900" spans="1:13" ht="15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</row>
    <row r="901" spans="1:13" ht="15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</row>
    <row r="902" spans="1:13" ht="15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</row>
    <row r="903" spans="1:13" ht="15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</row>
    <row r="904" spans="1:13" ht="15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</row>
    <row r="905" spans="1:13" ht="15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</row>
    <row r="906" spans="1:13" ht="15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</row>
    <row r="907" spans="1:13" ht="15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</row>
    <row r="908" spans="1:13" ht="15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</row>
    <row r="909" spans="1:13" ht="15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</row>
    <row r="910" spans="1:13" ht="15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</row>
    <row r="911" spans="1:13" ht="15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</row>
    <row r="912" spans="1:13" ht="15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</row>
    <row r="913" spans="1:13" ht="15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</row>
    <row r="914" spans="1:13" ht="15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</row>
    <row r="915" spans="1:13" ht="15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</row>
    <row r="916" spans="1:13" ht="15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</row>
    <row r="917" spans="1:13" ht="15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</row>
    <row r="918" spans="1:13" ht="15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</row>
    <row r="919" spans="1:13" ht="15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</row>
    <row r="920" spans="1:13" ht="15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</row>
    <row r="921" spans="1:13" ht="15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</row>
    <row r="922" spans="1:13" ht="15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</row>
    <row r="923" spans="1:13" ht="15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</row>
    <row r="924" spans="1:13" ht="15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</row>
    <row r="925" spans="1:13" ht="15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</row>
    <row r="926" spans="1:13" ht="15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</row>
    <row r="927" spans="1:13" ht="15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</row>
    <row r="928" spans="1:13" ht="15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</row>
    <row r="929" spans="1:13" ht="15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</row>
    <row r="930" spans="1:13" ht="15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</row>
    <row r="931" spans="1:13" ht="15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</row>
    <row r="932" spans="1:13" ht="15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</row>
    <row r="933" spans="1:13" ht="15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</row>
    <row r="934" spans="1:13" ht="15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</row>
    <row r="935" spans="1:13" ht="15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</row>
    <row r="936" spans="1:13" ht="15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</row>
    <row r="937" spans="1:13" ht="15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</row>
    <row r="938" spans="1:13" ht="15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</row>
    <row r="939" spans="1:13" ht="15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</row>
    <row r="940" spans="1:13" ht="15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</row>
    <row r="941" spans="1:13" ht="15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</row>
    <row r="942" spans="1:13" ht="15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</row>
    <row r="943" spans="1:13" ht="15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</row>
    <row r="944" spans="1:13" ht="15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</row>
    <row r="945" spans="1:13" ht="15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</row>
    <row r="946" spans="1:13" ht="15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</row>
    <row r="947" spans="1:13" ht="15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</row>
    <row r="948" spans="1:13" ht="15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</row>
    <row r="949" spans="1:13" ht="15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</row>
    <row r="950" spans="1:13" ht="15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</row>
    <row r="951" spans="1:13" ht="15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</row>
    <row r="952" spans="1:13" ht="15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</row>
    <row r="953" spans="1:13" ht="15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</row>
    <row r="954" spans="1:13" ht="15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</row>
    <row r="955" spans="1:13" ht="15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</row>
    <row r="956" spans="1:13" ht="15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</row>
    <row r="957" spans="1:13" ht="15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</row>
    <row r="958" spans="1:13" ht="15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</row>
    <row r="959" spans="1:13" ht="15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</row>
    <row r="960" spans="1:13" ht="15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</row>
    <row r="961" spans="1:13" ht="15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</row>
    <row r="962" spans="1:13" ht="15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</row>
    <row r="963" spans="1:13" ht="15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</row>
    <row r="964" spans="1:13" ht="15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</row>
    <row r="965" spans="1:13" ht="15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</row>
    <row r="966" spans="1:13" ht="15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</row>
    <row r="967" spans="1:13" ht="15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</row>
    <row r="968" spans="1:13" ht="15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</row>
    <row r="969" spans="1:13" ht="15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</row>
    <row r="970" spans="1:13" ht="15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</row>
    <row r="971" spans="1:13" ht="15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</row>
    <row r="972" spans="1:13" ht="15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</row>
    <row r="973" spans="1:13" ht="15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</row>
    <row r="974" spans="1:13" ht="15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</row>
    <row r="975" spans="1:13" ht="15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</row>
    <row r="976" spans="1:13" ht="15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</row>
    <row r="977" spans="1:13" ht="15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</row>
    <row r="978" spans="1:13" ht="15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</row>
    <row r="979" spans="1:13" ht="15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</row>
    <row r="980" spans="1:13" ht="15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</row>
    <row r="981" spans="1:13" ht="15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</row>
    <row r="982" spans="1:13" ht="15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</row>
    <row r="983" spans="1:13" ht="15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</row>
    <row r="984" spans="1:13" ht="15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</row>
    <row r="985" spans="1:13" ht="15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</row>
    <row r="986" spans="1:13" ht="15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</row>
    <row r="987" spans="1:13" ht="15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</row>
    <row r="988" spans="1:13" ht="15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</row>
    <row r="989" spans="1:13" ht="15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</row>
    <row r="990" spans="1:13" ht="15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</row>
  </sheetData>
  <mergeCells count="6">
    <mergeCell ref="A1:M1"/>
    <mergeCell ref="H2:J2"/>
    <mergeCell ref="B2:D2"/>
    <mergeCell ref="E2:G2"/>
    <mergeCell ref="A18:F18"/>
    <mergeCell ref="K2:M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3-5</vt:lpstr>
      <vt:lpstr>6-8</vt:lpstr>
      <vt:lpstr>9-10</vt:lpstr>
      <vt:lpstr>IEP Data</vt:lpstr>
      <vt:lpstr>ACT</vt:lpstr>
      <vt:lpstr>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2018-11-26T15:56:22Z</dcterms:created>
  <dcterms:modified xsi:type="dcterms:W3CDTF">2018-11-26T15:56:23Z</dcterms:modified>
</cp:coreProperties>
</file>