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ummary Sheet" sheetId="1" r:id="rId4"/>
    <sheet state="visible" name="Activities Sheet" sheetId="2" r:id="rId5"/>
    <sheet state="visible" name="Form A" sheetId="3" r:id="rId6"/>
    <sheet state="visible" name="Form B" sheetId="4" r:id="rId7"/>
    <sheet state="visible" name="Form C" sheetId="5" r:id="rId8"/>
    <sheet state="visible" name="Dropdown" sheetId="6" r:id="rId9"/>
  </sheets>
  <definedNames>
    <definedName localSheetId="1" name="delivery">Dropdown!$A$2:$A$7</definedName>
    <definedName name="DELIVERY">Dropdown!$A$1:$A$7</definedName>
  </definedNames>
  <calcPr/>
  <extLst>
    <ext uri="GoogleSheetsCustomDataVersion1">
      <go:sheetsCustomData xmlns:go="http://customooxmlschemas.google.com/" r:id="rId10" roundtripDataSignature="AMtx7mgcxIahMBwAxew+MI3gAY48PeIa+A=="/>
    </ext>
  </extLst>
</workbook>
</file>

<file path=xl/sharedStrings.xml><?xml version="1.0" encoding="utf-8"?>
<sst xmlns="http://schemas.openxmlformats.org/spreadsheetml/2006/main" count="642" uniqueCount="256">
  <si>
    <t>concat</t>
  </si>
  <si>
    <t>A.College</t>
  </si>
  <si>
    <t># activities</t>
  </si>
  <si>
    <t>#participants</t>
  </si>
  <si>
    <t>total Hrs</t>
  </si>
  <si>
    <t>Cost</t>
  </si>
  <si>
    <t>B.Mentor</t>
  </si>
  <si>
    <t>A.Tech</t>
  </si>
  <si>
    <t>C.Course</t>
  </si>
  <si>
    <t>B.Comm</t>
  </si>
  <si>
    <t>D.Sup.day</t>
  </si>
  <si>
    <t>C.Strat</t>
  </si>
  <si>
    <t>E.Conf</t>
  </si>
  <si>
    <t>D.NYSLS</t>
  </si>
  <si>
    <t>F.Study</t>
  </si>
  <si>
    <t>E.APPR</t>
  </si>
  <si>
    <t>G.Action Research</t>
  </si>
  <si>
    <t>F.DDI</t>
  </si>
  <si>
    <t>H. Other</t>
  </si>
  <si>
    <t>G.Curdev</t>
  </si>
  <si>
    <t>Sum</t>
  </si>
  <si>
    <t>H.Tchrsup</t>
  </si>
  <si>
    <t>I.Sppop</t>
  </si>
  <si>
    <t>J.Soc</t>
  </si>
  <si>
    <t>K.Plan</t>
  </si>
  <si>
    <t>Graduate</t>
  </si>
  <si>
    <t>L.TchrLdr</t>
  </si>
  <si>
    <t>Online</t>
  </si>
  <si>
    <t>M.Other</t>
  </si>
  <si>
    <t>Blended</t>
  </si>
  <si>
    <t>SUM</t>
  </si>
  <si>
    <t>1.ELA</t>
  </si>
  <si>
    <t>2.MST</t>
  </si>
  <si>
    <t>3.SS</t>
  </si>
  <si>
    <t>4.ART</t>
  </si>
  <si>
    <t>5.LOTE</t>
  </si>
  <si>
    <t>6.CDOS</t>
  </si>
  <si>
    <t>7.HPE</t>
  </si>
  <si>
    <t>8.INTEG</t>
  </si>
  <si>
    <t>9.ALL</t>
  </si>
  <si>
    <t>D.Supt.day</t>
  </si>
  <si>
    <t>H.Other</t>
  </si>
  <si>
    <t>Total</t>
  </si>
  <si>
    <t>Double checks to insure sums are the same and get updated</t>
  </si>
  <si>
    <t>areas that are linked to EOY sheet</t>
  </si>
  <si>
    <t>do not change this column-this links all items to EOY report</t>
  </si>
  <si>
    <t>4/4/2005-update</t>
  </si>
  <si>
    <t>relinked 5/16/2004</t>
  </si>
  <si>
    <t>5/21/2005-updated</t>
  </si>
  <si>
    <t>6/07/2005-updated</t>
  </si>
  <si>
    <t>6/23/2005-updated</t>
  </si>
  <si>
    <t>3/8/2006-updated</t>
  </si>
  <si>
    <t>12/18/07 - updated</t>
  </si>
  <si>
    <t>6/5/08 - updated</t>
  </si>
  <si>
    <t>7/2008 - updated</t>
  </si>
  <si>
    <t>2/23/14-updated</t>
  </si>
  <si>
    <t>3/19/15-updated</t>
  </si>
  <si>
    <t>8-24-16 updated for 500 rows</t>
  </si>
  <si>
    <t>9-24-18 Added TchrLdr</t>
  </si>
  <si>
    <t>9-24-18 Added Blended</t>
  </si>
  <si>
    <t>Activity</t>
  </si>
  <si>
    <t>Delivery</t>
  </si>
  <si>
    <t>Standard</t>
  </si>
  <si>
    <t>Topic</t>
  </si>
  <si>
    <t>Participants</t>
  </si>
  <si>
    <t>Length</t>
  </si>
  <si>
    <t>Count</t>
  </si>
  <si>
    <t>Collaborations</t>
  </si>
  <si>
    <t>Start Date</t>
  </si>
  <si>
    <t xml:space="preserve">Other Funding and/or Support </t>
  </si>
  <si>
    <t>Fine Arts - Blue Printing Scope and Sequencing</t>
  </si>
  <si>
    <t>OACSD Nursing Policy and Procedure Manual Rewrite</t>
  </si>
  <si>
    <t>NEPRIS Training</t>
  </si>
  <si>
    <t>NEPRIS</t>
  </si>
  <si>
    <t>Student Success, Wellness and SEL Plan Study Group</t>
  </si>
  <si>
    <t>Success and Wellness Committee Summer Session</t>
  </si>
  <si>
    <t>Essential Skills and Progression Rubrics</t>
  </si>
  <si>
    <t>SBG Rubric Discussion</t>
  </si>
  <si>
    <t>Learning Progressions/Proficiency Scales at the Secondary Level</t>
  </si>
  <si>
    <t xml:space="preserve">RTI at Work LIVE Institute </t>
  </si>
  <si>
    <t>Solution Tree</t>
  </si>
  <si>
    <t>Third Grade State Test Alignment</t>
  </si>
  <si>
    <t>Third Grade Essential Standards Work</t>
  </si>
  <si>
    <t xml:space="preserve">Standards Based Grading Workshop </t>
  </si>
  <si>
    <t>Sixth Grade Alignment of Essential Skills and Rubrics</t>
  </si>
  <si>
    <t>Animal Science CTE Review</t>
  </si>
  <si>
    <t>AES 4th Grade Effective Team Teaching</t>
  </si>
  <si>
    <t>Geometry Standards Based Grading Alignment</t>
  </si>
  <si>
    <t>Student Center Resources</t>
  </si>
  <si>
    <t>Fine Arts Video Production</t>
  </si>
  <si>
    <t>7th Grade Essential Skills Rubric Development</t>
  </si>
  <si>
    <t>Best Practices Tier 1 Elementay and Secondary</t>
  </si>
  <si>
    <t>8th Grade Essential Skills Rubric Development</t>
  </si>
  <si>
    <t>Building a Collaborative Classroom Community</t>
  </si>
  <si>
    <t>12:1:1 Curriculum Development</t>
  </si>
  <si>
    <t>Determing Essential Standards and Learning Targets: Math, Reading &amp; Writing 4th Grade</t>
  </si>
  <si>
    <t>Tracking Learning Targets/Standards with Schoology</t>
  </si>
  <si>
    <t>New Teacher Orientation</t>
  </si>
  <si>
    <t>Mentor Training</t>
  </si>
  <si>
    <t>PLC at Work</t>
  </si>
  <si>
    <t>5th Grade Essential Standard Development</t>
  </si>
  <si>
    <t>STEAM Teacher Collaboration</t>
  </si>
  <si>
    <t>RTI at Work: Math Centers to Support All Learning</t>
  </si>
  <si>
    <t>Determining Essential Standards and Learning Targets for Writing in 4th Grade</t>
  </si>
  <si>
    <t>Social Studies 12th Grade Collaboration</t>
  </si>
  <si>
    <t>5th Grade Essential Standards</t>
  </si>
  <si>
    <t>2nd Grade Essential Standards</t>
  </si>
  <si>
    <t>9th and 10th Grade Science Priority Standards</t>
  </si>
  <si>
    <t>Blue Elementary Mentor Meeting</t>
  </si>
  <si>
    <t>Green Secondary Mentor Meeting</t>
  </si>
  <si>
    <t>Red Elementary Mentee Meeting</t>
  </si>
  <si>
    <t>Yellow Secondary Mentee Meeting</t>
  </si>
  <si>
    <t>UPK Essentials - Imaginative Learning Centers and Learning Through Play</t>
  </si>
  <si>
    <t>Pink Pupil Personnel Services Mentee and Mentor Meeting</t>
  </si>
  <si>
    <t>Standard Based Grading in Action</t>
  </si>
  <si>
    <t>3rd Grade Essential Standards for Math</t>
  </si>
  <si>
    <t>Magma Math Meeting and Comparison of Other Programs</t>
  </si>
  <si>
    <t>Determining Essential Standards and Learning Targets in Math, Reading and Writing</t>
  </si>
  <si>
    <t>Purple Elementary Mentor and Mentee Meeting</t>
  </si>
  <si>
    <t>Orange Secondary and Elementary Meeting</t>
  </si>
  <si>
    <t>Intermediate Literacy Foundations</t>
  </si>
  <si>
    <t>Living Environment Curriculum Planning</t>
  </si>
  <si>
    <t>Reviewing Narrative Writing Data</t>
  </si>
  <si>
    <t>OES 5th Grade Writing Scoring</t>
  </si>
  <si>
    <t>5th Grade Essential Math Standards</t>
  </si>
  <si>
    <t>OES 3rd Grade Writing Scoring</t>
  </si>
  <si>
    <t>AES 1st Grade Narrative Scoring and Analysis</t>
  </si>
  <si>
    <t>AES/OES 4th Grade Essential Standsrds/Learning Targets in Math, Reading &amp; Writing</t>
  </si>
  <si>
    <t>Graphic Arts Equipment</t>
  </si>
  <si>
    <t>Onward: Cultivating Emotional Resilience in Educators</t>
  </si>
  <si>
    <t>Student Peer Mentoring Planning Team</t>
  </si>
  <si>
    <t>Google Forms: The Basics</t>
  </si>
  <si>
    <t>Initial Literacy Professional Development</t>
  </si>
  <si>
    <t>CTE Review in ELA and Math</t>
  </si>
  <si>
    <t>Kindergarten Narrative Review</t>
  </si>
  <si>
    <t>Analyzing Information Writing</t>
  </si>
  <si>
    <t>Student Center Update</t>
  </si>
  <si>
    <t>Google Forms: Intermediate</t>
  </si>
  <si>
    <t>AES/OES 4th Grade Essential Standards/Learning Targets in Reading, Writing &amp; Math</t>
  </si>
  <si>
    <t>1st Grade Informational Writing Scoring</t>
  </si>
  <si>
    <t>Aligning Student Writing to the Teachers College Writing Rubric</t>
  </si>
  <si>
    <t>3rd Grade Essential Standards Math</t>
  </si>
  <si>
    <t>ACES and NEAR Training</t>
  </si>
  <si>
    <t>Earth Science Curriculum Planning</t>
  </si>
  <si>
    <t>AES 4th Grade Writing Scoring</t>
  </si>
  <si>
    <t>Showcasing Student Artwork</t>
  </si>
  <si>
    <t>RTI-Foundation for the RTI Team</t>
  </si>
  <si>
    <t>EdTech Tips and Tricks for Teaching</t>
  </si>
  <si>
    <t>3rd Grade - 5 Science Standards</t>
  </si>
  <si>
    <t>PAX Program Training</t>
  </si>
  <si>
    <t>PAX Program Training - TA's</t>
  </si>
  <si>
    <t>New Faculty Orientation to the Library</t>
  </si>
  <si>
    <t>Renaissance Learning</t>
  </si>
  <si>
    <t>Analyzing Narrative Writing</t>
  </si>
  <si>
    <t>Superintendents Conference Day Presenters Workshop</t>
  </si>
  <si>
    <t>Trauma Sensitive Instruction</t>
  </si>
  <si>
    <t>Analyzing Writing Samples</t>
  </si>
  <si>
    <t>Analyzing Opinion Writing</t>
  </si>
  <si>
    <t>AES 2nd Grade Writing Scoring</t>
  </si>
  <si>
    <t>Algebra 1 Blueprint Update</t>
  </si>
  <si>
    <t>Analzing Information Writing</t>
  </si>
  <si>
    <t>District Technology Planning Committee</t>
  </si>
  <si>
    <t>Beginner ASL</t>
  </si>
  <si>
    <t>RTI Reflection</t>
  </si>
  <si>
    <t>Analyzing Persuasive Writing</t>
  </si>
  <si>
    <t>Analyzing Realistic Fiction</t>
  </si>
  <si>
    <t>CTE Standards Review</t>
  </si>
  <si>
    <t>Response to Intervention Team Development</t>
  </si>
  <si>
    <t>2021-2022 TEACHER CENTER ACTIVITIES SUMMARY</t>
  </si>
  <si>
    <t>FORM</t>
  </si>
  <si>
    <t>A</t>
  </si>
  <si>
    <t>Center:</t>
  </si>
  <si>
    <t>Owego Apalachin Teacher Resource and Technology Center</t>
  </si>
  <si>
    <t>Regional Network</t>
  </si>
  <si>
    <t>Southern Tier Teacher Center Network</t>
  </si>
  <si>
    <t xml:space="preserve"># ACTIVITIES in EACH STANDARD AREA (If applicable) </t>
  </si>
  <si>
    <r>
      <rPr>
        <rFont val="Arial"/>
        <b/>
        <color theme="1"/>
        <sz val="9.0"/>
      </rPr>
      <t xml:space="preserve">DELIVERY </t>
    </r>
    <r>
      <rPr>
        <rFont val="Calibri"/>
        <b/>
        <color theme="1"/>
        <sz val="9.0"/>
      </rPr>
      <t>↓</t>
    </r>
  </si>
  <si>
    <t># Activities</t>
  </si>
  <si>
    <t># Participants</t>
  </si>
  <si>
    <t># Total Hours</t>
  </si>
  <si>
    <t>$ Cost</t>
  </si>
  <si>
    <t>ELA</t>
  </si>
  <si>
    <t>MST</t>
  </si>
  <si>
    <t>SS</t>
  </si>
  <si>
    <t>ART</t>
  </si>
  <si>
    <t>WLANG</t>
  </si>
  <si>
    <t>CDOS</t>
  </si>
  <si>
    <t>HPE</t>
  </si>
  <si>
    <t>INTEG</t>
  </si>
  <si>
    <t>ALL</t>
  </si>
  <si>
    <t>College</t>
  </si>
  <si>
    <t>Mentor</t>
  </si>
  <si>
    <t>Course</t>
  </si>
  <si>
    <t>Supt Day</t>
  </si>
  <si>
    <t>Conferences</t>
  </si>
  <si>
    <t>Study Group</t>
  </si>
  <si>
    <t>Action Research</t>
  </si>
  <si>
    <t>Other</t>
  </si>
  <si>
    <t>TOTALS:</t>
  </si>
  <si>
    <t># ACTIVITIES Offered:</t>
  </si>
  <si>
    <r>
      <rPr>
        <rFont val="Arial"/>
        <b/>
        <color theme="1"/>
        <sz val="9.0"/>
      </rPr>
      <t xml:space="preserve">TOPIC </t>
    </r>
    <r>
      <rPr>
        <rFont val="Calibri"/>
        <b/>
        <color theme="1"/>
        <sz val="9.0"/>
      </rPr>
      <t>↓</t>
    </r>
  </si>
  <si>
    <t>GradCred</t>
  </si>
  <si>
    <t>Tech</t>
  </si>
  <si>
    <t>Comm</t>
  </si>
  <si>
    <t>Strat</t>
  </si>
  <si>
    <t>NYSLS</t>
  </si>
  <si>
    <t>APPR</t>
  </si>
  <si>
    <t>DDI</t>
  </si>
  <si>
    <t>Curdev</t>
  </si>
  <si>
    <t>Tchrsup</t>
  </si>
  <si>
    <t>Sppop</t>
  </si>
  <si>
    <t>Soc</t>
  </si>
  <si>
    <t>Plan</t>
  </si>
  <si>
    <t>TchrLdr</t>
  </si>
  <si>
    <t>FORM B</t>
  </si>
  <si>
    <t xml:space="preserve">2021-22 OTHER SOURCES OF FUNDS  AND IN-KIND CONTRIBUTIONS </t>
  </si>
  <si>
    <t>Fund Source and Type      (example: LEA: In-Kind)</t>
  </si>
  <si>
    <t>Amount Contributed</t>
  </si>
  <si>
    <t>How Funds Were Spent</t>
  </si>
  <si>
    <t>Actual Amount Spent         (Use for Form C)</t>
  </si>
  <si>
    <t>FORM C</t>
  </si>
  <si>
    <t>2021-2022 FINAL EXPENDITURE &amp; PROGRAM/SERVICES REPORT SUMMARY</t>
  </si>
  <si>
    <t>EXPENDITURES</t>
  </si>
  <si>
    <t xml:space="preserve">Teacher Center </t>
  </si>
  <si>
    <t>Other Sources</t>
  </si>
  <si>
    <t>In-Kind</t>
  </si>
  <si>
    <t>Allocation</t>
  </si>
  <si>
    <t>of Funds</t>
  </si>
  <si>
    <t>Contribution</t>
  </si>
  <si>
    <t>Administration</t>
  </si>
  <si>
    <t>Professional Learning Services</t>
  </si>
  <si>
    <t>Rent, Other Facilities Costs, Supplies, Materials</t>
  </si>
  <si>
    <t>Other Services (include travel costs)</t>
  </si>
  <si>
    <t>NUMBERS PARTICIPATING IN INSTRUCTIONAL ACTIVITIES</t>
  </si>
  <si>
    <t>(Break-out of participant totals from Form A)</t>
  </si>
  <si>
    <t>Elementary</t>
  </si>
  <si>
    <t>Secondary</t>
  </si>
  <si>
    <t>(P-6)</t>
  </si>
  <si>
    <t>(7-12)</t>
  </si>
  <si>
    <t>Public School District / BOCES: Teachers</t>
  </si>
  <si>
    <t>Public School District / BOCES: Administrators</t>
  </si>
  <si>
    <t>Public School District / BOCES: Other Staff</t>
  </si>
  <si>
    <t>Non-Public / Charter School Participants</t>
  </si>
  <si>
    <t>Community / Other Participants</t>
  </si>
  <si>
    <t>PARTICIPANTS GRAND TOTAL</t>
  </si>
  <si>
    <t>:</t>
  </si>
  <si>
    <t xml:space="preserve">                (must be the same as Form A line 18C and 34C)</t>
  </si>
  <si>
    <t xml:space="preserve">Must equal Form A total in 16C and 34C </t>
  </si>
  <si>
    <t>NUMBERS OF CONSTITUENTS</t>
  </si>
  <si>
    <r>
      <rPr>
        <rFont val="Arial"/>
        <color theme="1"/>
        <sz val="10.0"/>
      </rPr>
      <t xml:space="preserve">Total number of </t>
    </r>
    <r>
      <rPr>
        <rFont val="Arial"/>
        <b/>
        <color theme="1"/>
        <sz val="10.0"/>
      </rPr>
      <t>teachers</t>
    </r>
    <r>
      <rPr>
        <rFont val="Arial"/>
        <color theme="1"/>
        <sz val="10.0"/>
      </rPr>
      <t xml:space="preserve"> in district/consortium</t>
    </r>
  </si>
  <si>
    <r>
      <rPr>
        <rFont val="Arial"/>
        <color rgb="FF000000"/>
        <sz val="10.0"/>
      </rPr>
      <t xml:space="preserve">Total number of </t>
    </r>
    <r>
      <rPr>
        <rFont val="Arial"/>
        <b/>
        <color rgb="FF000000"/>
        <sz val="10.0"/>
      </rPr>
      <t>teaching assistants</t>
    </r>
    <r>
      <rPr>
        <rFont val="Arial"/>
        <color rgb="FF000000"/>
        <sz val="10.0"/>
      </rPr>
      <t xml:space="preserve"> in district/consortium</t>
    </r>
  </si>
  <si>
    <t>DELIVERY</t>
  </si>
  <si>
    <t>STANDARD</t>
  </si>
  <si>
    <t>TOPIC</t>
  </si>
  <si>
    <t xml:space="preserve"> </t>
  </si>
  <si>
    <t>5.WLANG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</si>
</sst>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_(&quot;$&quot;* #,##0.00_);_(&quot;$&quot;* \(#,##0.00\);_(&quot;$&quot;* &quot;-&quot;??_);_(@_)"/>
    <numFmt numFmtId="165" formatCode="_(\$* #,##0_);_(\$* \(#,##0\);_(\$* \-??_);_(@_)"/>
    <numFmt numFmtId="166" formatCode="mm/dd/yy"/>
    <numFmt numFmtId="167" formatCode="&quot;$&quot;#,##0_);[Red]\(&quot;$&quot;#,##0\)"/>
    <numFmt numFmtId="168" formatCode="&quot;$&quot;#,##0"/>
    <numFmt numFmtId="169" formatCode="_(\$* #,##0.00_);_(\$* \(#,##0.00\);_(\$* \-??_);_(@_)"/>
    <numFmt numFmtId="170" formatCode="[$$-409]#,##0.00;[Red]\-[$$-409]#,##0.00"/>
    <numFmt numFmtId="171" formatCode="_(* #,##0.00_);_(* \(#,##0.00\);_(* \-??_);_(@_)"/>
    <numFmt numFmtId="172" formatCode="#,##0;[Red]#,##0"/>
  </numFmts>
  <fonts count="28">
    <font>
      <sz val="11.0"/>
      <color theme="1"/>
      <name val="Calibri"/>
      <scheme val="minor"/>
    </font>
    <font>
      <sz val="8.0"/>
      <color theme="1"/>
      <name val="Times New Roman"/>
    </font>
    <font>
      <sz val="8.0"/>
      <color rgb="FF0000FF"/>
      <name val="Times New Roman"/>
    </font>
    <font>
      <sz val="8.0"/>
      <color rgb="FF3366FF"/>
      <name val="Times New Roman"/>
    </font>
    <font>
      <sz val="8.0"/>
      <color rgb="FFFF0000"/>
      <name val="Times New Roman"/>
    </font>
    <font>
      <b/>
      <sz val="8.0"/>
      <color theme="1"/>
      <name val="Times New Roman"/>
    </font>
    <font>
      <sz val="11.0"/>
      <color theme="1"/>
      <name val="Calibri"/>
    </font>
    <font>
      <sz val="10.0"/>
      <color theme="1"/>
      <name val="Arial"/>
    </font>
    <font>
      <sz val="8.0"/>
      <color rgb="FF000000"/>
      <name val="Times New Roman"/>
    </font>
    <font>
      <sz val="9.0"/>
      <color theme="1"/>
      <name val="Arial"/>
    </font>
    <font>
      <b/>
      <sz val="11.0"/>
      <color theme="1"/>
      <name val="Arial"/>
    </font>
    <font>
      <sz val="9.0"/>
      <color theme="1"/>
      <name val="Calibri"/>
    </font>
    <font/>
    <font>
      <b/>
      <sz val="9.0"/>
      <color theme="1"/>
      <name val="Arial"/>
    </font>
    <font>
      <sz val="14.0"/>
      <color theme="1"/>
      <name val="Arial"/>
    </font>
    <font>
      <sz val="12.0"/>
      <color theme="1"/>
      <name val="Arial"/>
    </font>
    <font>
      <sz val="10.0"/>
      <color theme="1"/>
      <name val="Times New Roman"/>
    </font>
    <font>
      <color theme="1"/>
      <name val="Calibri"/>
      <scheme val="minor"/>
    </font>
    <font>
      <b/>
      <sz val="10.0"/>
      <color theme="1"/>
      <name val="Arial"/>
    </font>
    <font>
      <sz val="10.0"/>
      <color rgb="FF00B050"/>
      <name val="Arial"/>
    </font>
    <font>
      <sz val="11.0"/>
      <color rgb="FF00B050"/>
      <name val="Calibri"/>
    </font>
    <font>
      <b/>
      <sz val="10.0"/>
      <color rgb="FFFF0000"/>
      <name val="Arial"/>
    </font>
    <font>
      <b/>
      <sz val="11.0"/>
      <color rgb="FFFF0000"/>
      <name val="Calibri"/>
    </font>
    <font>
      <sz val="10.0"/>
      <color rgb="FFFF0000"/>
      <name val="Arial"/>
    </font>
    <font>
      <b/>
      <sz val="11.0"/>
      <color theme="1"/>
      <name val="Calibri"/>
    </font>
    <font>
      <sz val="10.0"/>
      <color rgb="FF000000"/>
      <name val="Arial"/>
    </font>
    <font>
      <b/>
      <sz val="8.0"/>
      <color rgb="FF000000"/>
      <name val="Times New Roman"/>
    </font>
    <font>
      <sz val="11.0"/>
      <color rgb="FFFF000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99CC00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</fills>
  <borders count="35">
    <border/>
    <border>
      <left/>
      <right/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3" fontId="2" numFmtId="0" xfId="0" applyBorder="1" applyFill="1" applyFont="1"/>
    <xf borderId="2" fillId="4" fontId="2" numFmtId="0" xfId="0" applyBorder="1" applyFill="1" applyFont="1"/>
    <xf borderId="3" fillId="4" fontId="2" numFmtId="164" xfId="0" applyBorder="1" applyFont="1" applyNumberFormat="1"/>
    <xf borderId="4" fillId="5" fontId="1" numFmtId="0" xfId="0" applyAlignment="1" applyBorder="1" applyFill="1" applyFont="1">
      <alignment horizontal="center"/>
    </xf>
    <xf borderId="2" fillId="6" fontId="2" numFmtId="0" xfId="0" applyAlignment="1" applyBorder="1" applyFill="1" applyFont="1">
      <alignment horizontal="center"/>
    </xf>
    <xf borderId="3" fillId="6" fontId="2" numFmtId="0" xfId="0" applyAlignment="1" applyBorder="1" applyFont="1">
      <alignment horizontal="center"/>
    </xf>
    <xf borderId="1" fillId="2" fontId="1" numFmtId="0" xfId="0" applyBorder="1" applyFont="1"/>
    <xf borderId="1" fillId="4" fontId="2" numFmtId="0" xfId="0" applyBorder="1" applyFont="1"/>
    <xf borderId="5" fillId="4" fontId="2" numFmtId="164" xfId="0" applyBorder="1" applyFont="1" applyNumberFormat="1"/>
    <xf borderId="6" fillId="3" fontId="2" numFmtId="0" xfId="0" applyBorder="1" applyFont="1"/>
    <xf borderId="0" fillId="0" fontId="1" numFmtId="0" xfId="0" applyFont="1"/>
    <xf borderId="7" fillId="7" fontId="3" numFmtId="0" xfId="0" applyBorder="1" applyFill="1" applyFont="1"/>
    <xf borderId="7" fillId="7" fontId="3" numFmtId="164" xfId="0" applyBorder="1" applyFont="1" applyNumberFormat="1"/>
    <xf borderId="1" fillId="5" fontId="1" numFmtId="0" xfId="0" applyAlignment="1" applyBorder="1" applyFont="1">
      <alignment horizontal="center"/>
    </xf>
    <xf borderId="8" fillId="6" fontId="1" numFmtId="0" xfId="0" applyAlignment="1" applyBorder="1" applyFont="1">
      <alignment horizontal="center"/>
    </xf>
    <xf borderId="7" fillId="6" fontId="1" numFmtId="0" xfId="0" applyAlignment="1" applyBorder="1" applyFont="1">
      <alignment horizontal="center"/>
    </xf>
    <xf borderId="6" fillId="3" fontId="2" numFmtId="0" xfId="0" applyAlignment="1" applyBorder="1" applyFont="1">
      <alignment horizontal="left"/>
    </xf>
    <xf borderId="1" fillId="3" fontId="1" numFmtId="0" xfId="0" applyBorder="1" applyFont="1"/>
    <xf borderId="1" fillId="4" fontId="1" numFmtId="0" xfId="0" applyBorder="1" applyFont="1"/>
    <xf borderId="9" fillId="3" fontId="2" numFmtId="0" xfId="0" applyBorder="1" applyFont="1"/>
    <xf borderId="10" fillId="0" fontId="1" numFmtId="0" xfId="0" applyBorder="1" applyFont="1"/>
    <xf borderId="8" fillId="7" fontId="1" numFmtId="0" xfId="0" applyBorder="1" applyFont="1"/>
    <xf borderId="7" fillId="7" fontId="1" numFmtId="164" xfId="0" applyBorder="1" applyFont="1" applyNumberFormat="1"/>
    <xf borderId="11" fillId="6" fontId="1" numFmtId="0" xfId="0" applyAlignment="1" applyBorder="1" applyFont="1">
      <alignment horizontal="right"/>
    </xf>
    <xf borderId="12" fillId="3" fontId="1" numFmtId="0" xfId="0" applyAlignment="1" applyBorder="1" applyFont="1">
      <alignment horizontal="right"/>
    </xf>
    <xf borderId="5" fillId="3" fontId="1" numFmtId="0" xfId="0" applyBorder="1" applyFont="1"/>
    <xf borderId="6" fillId="3" fontId="4" numFmtId="0" xfId="0" applyBorder="1" applyFont="1"/>
    <xf borderId="1" fillId="3" fontId="4" numFmtId="0" xfId="0" applyBorder="1" applyFont="1"/>
    <xf borderId="4" fillId="7" fontId="1" numFmtId="0" xfId="0" applyBorder="1" applyFont="1"/>
    <xf borderId="13" fillId="0" fontId="1" numFmtId="0" xfId="0" applyBorder="1" applyFont="1"/>
    <xf borderId="14" fillId="7" fontId="1" numFmtId="0" xfId="0" applyBorder="1" applyFont="1"/>
    <xf borderId="1" fillId="7" fontId="1" numFmtId="0" xfId="0" applyBorder="1" applyFont="1"/>
    <xf borderId="1" fillId="4" fontId="5" numFmtId="0" xfId="0" applyBorder="1" applyFont="1"/>
    <xf borderId="0" fillId="0" fontId="5" numFmtId="0" xfId="0" applyFont="1"/>
    <xf borderId="1" fillId="2" fontId="3" numFmtId="0" xfId="0" applyBorder="1" applyFont="1"/>
    <xf borderId="0" fillId="0" fontId="3" numFmtId="0" xfId="0" applyFont="1"/>
    <xf borderId="0" fillId="0" fontId="2" numFmtId="0" xfId="0" applyFont="1"/>
    <xf borderId="0" fillId="0" fontId="1" numFmtId="14" xfId="0" applyFont="1" applyNumberFormat="1"/>
    <xf borderId="0" fillId="0" fontId="5" numFmtId="0" xfId="0" applyAlignment="1" applyFont="1">
      <alignment horizontal="center" shrinkToFit="0" wrapText="1"/>
    </xf>
    <xf borderId="0" fillId="0" fontId="5" numFmtId="165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5" numFmtId="1" xfId="0" applyAlignment="1" applyFont="1" applyNumberFormat="1">
      <alignment horizontal="center"/>
    </xf>
    <xf borderId="0" fillId="0" fontId="5" numFmtId="166" xfId="0" applyAlignment="1" applyFont="1" applyNumberForma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Font="1"/>
    <xf borderId="0" fillId="0" fontId="8" numFmtId="167" xfId="0" applyFont="1" applyNumberFormat="1"/>
    <xf borderId="0" fillId="0" fontId="8" numFmtId="14" xfId="0" applyFont="1" applyNumberFormat="1"/>
    <xf borderId="15" fillId="0" fontId="9" numFmtId="0" xfId="0" applyBorder="1" applyFont="1"/>
    <xf borderId="16" fillId="0" fontId="7" numFmtId="0" xfId="0" applyBorder="1" applyFont="1"/>
    <xf borderId="16" fillId="0" fontId="9" numFmtId="0" xfId="0" applyBorder="1" applyFont="1"/>
    <xf borderId="16" fillId="0" fontId="10" numFmtId="0" xfId="0" applyBorder="1" applyFont="1"/>
    <xf borderId="2" fillId="8" fontId="10" numFmtId="0" xfId="0" applyBorder="1" applyFill="1" applyFont="1"/>
    <xf borderId="17" fillId="0" fontId="11" numFmtId="0" xfId="0" applyBorder="1" applyFont="1"/>
    <xf borderId="18" fillId="0" fontId="7" numFmtId="0" xfId="0" applyAlignment="1" applyBorder="1" applyFont="1">
      <alignment horizontal="right"/>
    </xf>
    <xf borderId="19" fillId="5" fontId="9" numFmtId="0" xfId="0" applyAlignment="1" applyBorder="1" applyFont="1">
      <alignment horizontal="left"/>
    </xf>
    <xf borderId="20" fillId="0" fontId="12" numFmtId="0" xfId="0" applyBorder="1" applyFont="1"/>
    <xf borderId="21" fillId="0" fontId="12" numFmtId="0" xfId="0" applyBorder="1" applyFont="1"/>
    <xf borderId="0" fillId="0" fontId="9" numFmtId="0" xfId="0" applyFont="1"/>
    <xf borderId="22" fillId="0" fontId="11" numFmtId="0" xfId="0" applyBorder="1" applyFont="1"/>
    <xf borderId="23" fillId="8" fontId="7" numFmtId="0" xfId="0" applyAlignment="1" applyBorder="1" applyFont="1">
      <alignment horizontal="right"/>
    </xf>
    <xf borderId="24" fillId="0" fontId="9" numFmtId="0" xfId="0" applyBorder="1" applyFont="1"/>
    <xf borderId="25" fillId="0" fontId="9" numFmtId="0" xfId="0" applyBorder="1" applyFont="1"/>
    <xf borderId="0" fillId="0" fontId="9" numFmtId="3" xfId="0" applyFont="1" applyNumberFormat="1"/>
    <xf borderId="22" fillId="0" fontId="9" numFmtId="0" xfId="0" applyBorder="1" applyFont="1"/>
    <xf borderId="26" fillId="0" fontId="13" numFmtId="0" xfId="0" applyBorder="1" applyFont="1"/>
    <xf borderId="27" fillId="0" fontId="7" numFmtId="0" xfId="0" applyBorder="1" applyFont="1"/>
    <xf borderId="27" fillId="0" fontId="9" numFmtId="0" xfId="0" applyBorder="1" applyFont="1"/>
    <xf borderId="25" fillId="0" fontId="9" numFmtId="0" xfId="0" applyAlignment="1" applyBorder="1" applyFont="1">
      <alignment horizontal="left"/>
    </xf>
    <xf borderId="27" fillId="0" fontId="9" numFmtId="0" xfId="0" applyAlignment="1" applyBorder="1" applyFont="1">
      <alignment horizontal="center"/>
    </xf>
    <xf borderId="28" fillId="0" fontId="9" numFmtId="0" xfId="0" applyAlignment="1" applyBorder="1" applyFont="1">
      <alignment horizontal="center"/>
    </xf>
    <xf borderId="26" fillId="0" fontId="9" numFmtId="0" xfId="0" applyBorder="1" applyFont="1"/>
    <xf borderId="27" fillId="9" fontId="7" numFmtId="0" xfId="0" applyBorder="1" applyFill="1" applyFont="1"/>
    <xf borderId="27" fillId="9" fontId="9" numFmtId="0" xfId="0" applyBorder="1" applyFont="1"/>
    <xf borderId="27" fillId="9" fontId="9" numFmtId="168" xfId="0" applyBorder="1" applyFont="1" applyNumberFormat="1"/>
    <xf borderId="28" fillId="9" fontId="9" numFmtId="0" xfId="0" applyBorder="1" applyFont="1"/>
    <xf borderId="0" fillId="0" fontId="9" numFmtId="168" xfId="0" applyFont="1" applyNumberFormat="1"/>
    <xf borderId="26" fillId="10" fontId="9" numFmtId="0" xfId="0" applyBorder="1" applyFill="1" applyFont="1"/>
    <xf borderId="27" fillId="10" fontId="9" numFmtId="0" xfId="0" applyBorder="1" applyFont="1"/>
    <xf borderId="27" fillId="10" fontId="9" numFmtId="168" xfId="0" applyBorder="1" applyFont="1" applyNumberFormat="1"/>
    <xf borderId="27" fillId="10" fontId="7" numFmtId="0" xfId="0" applyBorder="1" applyFont="1"/>
    <xf borderId="27" fillId="0" fontId="9" numFmtId="168" xfId="0" applyBorder="1" applyFont="1" applyNumberFormat="1"/>
    <xf borderId="0" fillId="0" fontId="11" numFmtId="0" xfId="0" applyFont="1"/>
    <xf borderId="29" fillId="0" fontId="9" numFmtId="0" xfId="0" applyBorder="1" applyFont="1"/>
    <xf borderId="30" fillId="10" fontId="9" numFmtId="0" xfId="0" applyBorder="1" applyFont="1"/>
    <xf borderId="31" fillId="10" fontId="9" numFmtId="0" xfId="0" applyBorder="1" applyFont="1"/>
    <xf borderId="31" fillId="10" fontId="9" numFmtId="168" xfId="0" applyBorder="1" applyFont="1" applyNumberFormat="1"/>
    <xf borderId="32" fillId="0" fontId="11" numFmtId="0" xfId="0" applyBorder="1" applyFont="1"/>
    <xf borderId="33" fillId="0" fontId="11" numFmtId="0" xfId="0" applyBorder="1" applyFont="1"/>
    <xf borderId="1" fillId="8" fontId="14" numFmtId="0" xfId="0" applyBorder="1" applyFont="1"/>
    <xf borderId="1" fillId="8" fontId="7" numFmtId="0" xfId="0" applyBorder="1" applyFont="1"/>
    <xf borderId="0" fillId="0" fontId="7" numFmtId="169" xfId="0" applyFont="1" applyNumberFormat="1"/>
    <xf borderId="1" fillId="5" fontId="15" numFmtId="0" xfId="0" applyAlignment="1" applyBorder="1" applyFont="1">
      <alignment horizontal="left"/>
    </xf>
    <xf borderId="1" fillId="5" fontId="16" numFmtId="0" xfId="0" applyAlignment="1" applyBorder="1" applyFont="1">
      <alignment horizontal="left"/>
    </xf>
    <xf borderId="1" fillId="5" fontId="16" numFmtId="0" xfId="0" applyAlignment="1" applyBorder="1" applyFont="1">
      <alignment horizontal="center"/>
    </xf>
    <xf borderId="6" fillId="10" fontId="7" numFmtId="0" xfId="0" applyBorder="1" applyFont="1"/>
    <xf borderId="0" fillId="0" fontId="14" numFmtId="0" xfId="0" applyFont="1"/>
    <xf borderId="0" fillId="0" fontId="14" numFmtId="169" xfId="0" applyFont="1" applyNumberFormat="1"/>
    <xf borderId="24" fillId="0" fontId="7" numFmtId="0" xfId="0" applyBorder="1" applyFont="1"/>
    <xf borderId="1" fillId="10" fontId="7" numFmtId="0" xfId="0" applyBorder="1" applyFont="1"/>
    <xf borderId="1" fillId="10" fontId="7" numFmtId="170" xfId="0" applyAlignment="1" applyBorder="1" applyFont="1" applyNumberFormat="1">
      <alignment horizontal="left"/>
    </xf>
    <xf borderId="34" fillId="0" fontId="7" numFmtId="0" xfId="0" applyAlignment="1" applyBorder="1" applyFont="1">
      <alignment shrinkToFit="0" wrapText="1"/>
    </xf>
    <xf borderId="34" fillId="0" fontId="7" numFmtId="169" xfId="0" applyBorder="1" applyFont="1" applyNumberFormat="1"/>
    <xf borderId="34" fillId="0" fontId="7" numFmtId="0" xfId="0" applyBorder="1" applyFont="1"/>
    <xf borderId="34" fillId="0" fontId="7" numFmtId="169" xfId="0" applyAlignment="1" applyBorder="1" applyFont="1" applyNumberFormat="1">
      <alignment shrinkToFit="0" wrapText="1"/>
    </xf>
    <xf borderId="0" fillId="0" fontId="7" numFmtId="0" xfId="0" applyAlignment="1" applyFont="1">
      <alignment horizontal="left" shrinkToFit="0" wrapText="1"/>
    </xf>
    <xf borderId="0" fillId="0" fontId="7" numFmtId="167" xfId="0" applyAlignment="1" applyFont="1" applyNumberFormat="1">
      <alignment horizontal="left" shrinkToFit="0" wrapText="1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left"/>
    </xf>
    <xf borderId="10" fillId="0" fontId="7" numFmtId="0" xfId="0" applyBorder="1" applyFont="1"/>
    <xf borderId="32" fillId="0" fontId="7" numFmtId="0" xfId="0" applyBorder="1" applyFont="1"/>
    <xf borderId="15" fillId="0" fontId="14" numFmtId="0" xfId="0" applyBorder="1" applyFont="1"/>
    <xf borderId="17" fillId="0" fontId="7" numFmtId="0" xfId="0" applyBorder="1" applyFont="1"/>
    <xf borderId="24" fillId="0" fontId="14" numFmtId="0" xfId="0" applyBorder="1" applyFont="1"/>
    <xf borderId="22" fillId="0" fontId="7" numFmtId="0" xfId="0" applyBorder="1" applyFont="1"/>
    <xf borderId="0" fillId="0" fontId="17" numFmtId="0" xfId="0" applyFont="1"/>
    <xf borderId="0" fillId="0" fontId="18" numFmtId="0" xfId="0" applyFont="1"/>
    <xf borderId="0" fillId="0" fontId="7" numFmtId="0" xfId="0" applyAlignment="1" applyFont="1">
      <alignment horizontal="center"/>
    </xf>
    <xf borderId="22" fillId="0" fontId="7" numFmtId="0" xfId="0" applyAlignment="1" applyBorder="1" applyFont="1">
      <alignment horizontal="center"/>
    </xf>
    <xf borderId="27" fillId="5" fontId="7" numFmtId="168" xfId="0" applyAlignment="1" applyBorder="1" applyFont="1" applyNumberFormat="1">
      <alignment horizontal="center"/>
    </xf>
    <xf borderId="28" fillId="5" fontId="7" numFmtId="168" xfId="0" applyAlignment="1" applyBorder="1" applyFont="1" applyNumberFormat="1">
      <alignment horizontal="center"/>
    </xf>
    <xf borderId="0" fillId="0" fontId="19" numFmtId="0" xfId="0" applyFont="1"/>
    <xf borderId="0" fillId="0" fontId="20" numFmtId="0" xfId="0" applyFont="1"/>
    <xf borderId="27" fillId="11" fontId="7" numFmtId="168" xfId="0" applyAlignment="1" applyBorder="1" applyFill="1" applyFont="1" applyNumberFormat="1">
      <alignment horizontal="center"/>
    </xf>
    <xf borderId="28" fillId="11" fontId="7" numFmtId="168" xfId="0" applyAlignment="1" applyBorder="1" applyFont="1" applyNumberFormat="1">
      <alignment horizontal="center"/>
    </xf>
    <xf borderId="0" fillId="0" fontId="21" numFmtId="0" xfId="0" applyFont="1"/>
    <xf borderId="0" fillId="0" fontId="18" numFmtId="0" xfId="0" applyAlignment="1" applyFont="1">
      <alignment horizontal="center"/>
    </xf>
    <xf borderId="22" fillId="0" fontId="18" numFmtId="0" xfId="0" applyAlignment="1" applyBorder="1" applyFont="1">
      <alignment horizontal="center"/>
    </xf>
    <xf borderId="0" fillId="0" fontId="7" numFmtId="171" xfId="0" applyFont="1" applyNumberFormat="1"/>
    <xf borderId="27" fillId="5" fontId="7" numFmtId="0" xfId="0" applyAlignment="1" applyBorder="1" applyFont="1">
      <alignment horizontal="center"/>
    </xf>
    <xf borderId="28" fillId="5" fontId="7" numFmtId="0" xfId="0" applyAlignment="1" applyBorder="1" applyFont="1">
      <alignment horizontal="center"/>
    </xf>
    <xf borderId="24" fillId="0" fontId="18" numFmtId="0" xfId="0" applyBorder="1" applyFont="1"/>
    <xf borderId="0" fillId="0" fontId="7" numFmtId="172" xfId="0" applyFont="1" applyNumberFormat="1"/>
    <xf borderId="22" fillId="0" fontId="7" numFmtId="171" xfId="0" applyBorder="1" applyFont="1" applyNumberFormat="1"/>
    <xf borderId="27" fillId="11" fontId="7" numFmtId="0" xfId="0" applyAlignment="1" applyBorder="1" applyFont="1">
      <alignment horizontal="center"/>
    </xf>
    <xf borderId="28" fillId="11" fontId="7" numFmtId="0" xfId="0" applyAlignment="1" applyBorder="1" applyFont="1">
      <alignment horizontal="center"/>
    </xf>
    <xf borderId="0" fillId="0" fontId="22" numFmtId="0" xfId="0" applyFont="1"/>
    <xf borderId="0" fillId="0" fontId="23" numFmtId="0" xfId="0" applyFont="1"/>
    <xf borderId="24" fillId="0" fontId="24" numFmtId="0" xfId="0" applyBorder="1" applyFont="1"/>
    <xf borderId="22" fillId="0" fontId="6" numFmtId="0" xfId="0" applyBorder="1" applyFont="1"/>
    <xf borderId="0" fillId="0" fontId="25" numFmtId="0" xfId="0" applyAlignment="1" applyFont="1">
      <alignment vertical="center"/>
    </xf>
    <xf borderId="10" fillId="0" fontId="24" numFmtId="0" xfId="0" applyBorder="1" applyFont="1"/>
    <xf borderId="32" fillId="0" fontId="6" numFmtId="0" xfId="0" applyBorder="1" applyFont="1"/>
    <xf borderId="33" fillId="0" fontId="6" numFmtId="0" xfId="0" applyBorder="1" applyFont="1"/>
    <xf borderId="33" fillId="0" fontId="7" numFmtId="0" xfId="0" applyBorder="1" applyFont="1"/>
    <xf borderId="0" fillId="0" fontId="26" numFmtId="0" xfId="0" applyFont="1"/>
    <xf borderId="0" fillId="0" fontId="2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86"/>
    <col customWidth="1" min="9" max="9" width="9.14"/>
    <col customWidth="1" min="10" max="26" width="8.86"/>
  </cols>
  <sheetData>
    <row r="1">
      <c r="A1" s="1" t="s">
        <v>0</v>
      </c>
      <c r="C1" s="2" t="s">
        <v>1</v>
      </c>
      <c r="D1" s="3">
        <f>COUNTIFS('Activities Sheet'!I2:I1000,1,'Activities Sheet'!C2:C1000,"A.College")</f>
        <v>0</v>
      </c>
      <c r="E1" s="3">
        <f>SUMIFS('Activities Sheet'!G2:G1000,'Activities Sheet'!C2:C1000,"A.College",'Activities Sheet'!I2:I1000, "1")</f>
        <v>0</v>
      </c>
      <c r="F1" s="3">
        <f>SUMIFS('Activities Sheet'!H2:H1000,'Activities Sheet'!C2:C1000,"A.College",'Activities Sheet'!I2:I1000, "1")</f>
        <v>0</v>
      </c>
      <c r="G1" s="4">
        <f>SUMIFS('Activities Sheet'!B2:B1000,'Activities Sheet'!C2:C1000,"A.College",'Activities Sheet'!I2:I1000, "1")</f>
        <v>0</v>
      </c>
      <c r="I1" s="5"/>
      <c r="J1" s="6" t="s">
        <v>2</v>
      </c>
      <c r="K1" s="6" t="s">
        <v>3</v>
      </c>
      <c r="L1" s="6" t="s">
        <v>4</v>
      </c>
      <c r="M1" s="7" t="s">
        <v>5</v>
      </c>
    </row>
    <row r="2">
      <c r="A2" s="8" t="str">
        <f>IF('Activities Sheet'!I2=1,CONCATENATE(LEFT('Activities Sheet'!C2,1),LEFT('Activities Sheet'!E2,1))," ")</f>
        <v>F4</v>
      </c>
      <c r="C2" s="2" t="s">
        <v>6</v>
      </c>
      <c r="D2" s="3">
        <f>COUNTIFS('Activities Sheet'!I2:I1000,1,'Activities Sheet'!C2:C1000,"B.Mentor")</f>
        <v>10</v>
      </c>
      <c r="E2" s="9">
        <f>SUMIFS('Activities Sheet'!G2:G1000,'Activities Sheet'!C2:C1000,"B.Mentor",'Activities Sheet'!I2:I1000, "1")</f>
        <v>207</v>
      </c>
      <c r="F2" s="9">
        <f>SUMIFS('Activities Sheet'!H2:H1000,'Activities Sheet'!C2:C1000,"B.Mentor",'Activities Sheet'!I2:I1000, "1")</f>
        <v>59</v>
      </c>
      <c r="G2" s="10">
        <f>SUMIFS('Activities Sheet'!B2:B1000,'Activities Sheet'!C2:C1000,"B.Mentor",'Activities Sheet'!I2:I1000, "1")</f>
        <v>35610</v>
      </c>
      <c r="I2" s="11" t="s">
        <v>7</v>
      </c>
      <c r="J2" s="9">
        <f>COUNTIFS('Activities Sheet'!I2:I1000,1,'Activities Sheet'!F2:F1000,"A.Tech")</f>
        <v>6</v>
      </c>
      <c r="K2" s="9">
        <f>SUMIFS('Activities Sheet'!G2:G1000,'Activities Sheet'!F2:F1000,"A.Tech",'Activities Sheet'!I2:I1000,"1")</f>
        <v>44</v>
      </c>
      <c r="L2" s="9">
        <f>SUMIFS('Activities Sheet'!H2:H1000,'Activities Sheet'!F2:F1000,"A.Tech",'Activities Sheet'!I2:I1000,"1")</f>
        <v>17</v>
      </c>
      <c r="M2" s="9">
        <f>SUMIFS('Activities Sheet'!B2:B1000,'Activities Sheet'!F2:F1000,"A.Tech",'Activities Sheet'!I2:I1000,"1")</f>
        <v>2790</v>
      </c>
    </row>
    <row r="3">
      <c r="A3" s="8" t="str">
        <f>IF('Activities Sheet'!I3=1,CONCATENATE(LEFT('Activities Sheet'!C3,1),LEFT('Activities Sheet'!E3,1))," ")</f>
        <v>F7</v>
      </c>
      <c r="C3" s="2" t="s">
        <v>8</v>
      </c>
      <c r="D3" s="9">
        <f>COUNTIFS('Activities Sheet'!I2:I1000,"1",'Activities Sheet'!C2:C1000,"C.Course")</f>
        <v>0</v>
      </c>
      <c r="E3" s="9">
        <f>SUMIFS('Activities Sheet'!G2:G1000,'Activities Sheet'!C2:C1000,"C.Course",'Activities Sheet'!I2:I1000, "1")</f>
        <v>0</v>
      </c>
      <c r="F3" s="9">
        <f>SUMIFS('Activities Sheet'!H2:H1000,'Activities Sheet'!C2:C1000,"C.Course",'Activities Sheet'!I2:I1000, "1")</f>
        <v>0</v>
      </c>
      <c r="G3" s="10">
        <f>SUMIFS('Activities Sheet'!B2:B1000,'Activities Sheet'!C2:C1000,"C.Course",'Activities Sheet'!I2:I1000, "1")</f>
        <v>0</v>
      </c>
      <c r="I3" s="11" t="s">
        <v>9</v>
      </c>
      <c r="J3" s="9">
        <f>COUNTIFS('Activities Sheet'!I2:I1000,1,'Activities Sheet'!F2:F1000,"B.Comm")</f>
        <v>0</v>
      </c>
      <c r="K3" s="9">
        <f>SUMIFS('Activities Sheet'!G2:G1000,'Activities Sheet'!F2:F1000,"B.comm",'Activities Sheet'!I2:I1000,"1")</f>
        <v>0</v>
      </c>
      <c r="L3" s="9">
        <f>SUMIFS('Activities Sheet'!H2:H1000,'Activities Sheet'!F2:F1000,"B.Comm",'Activities Sheet'!I2:I1000,"1")</f>
        <v>0</v>
      </c>
      <c r="M3" s="9">
        <f>SUMIFS('Activities Sheet'!B2:B1000,'Activities Sheet'!F2:F1000,"B.Comm",'Activities Sheet'!I2:I1000,"1")</f>
        <v>0</v>
      </c>
    </row>
    <row r="4">
      <c r="A4" s="8" t="str">
        <f>IF('Activities Sheet'!I4=1,CONCATENATE(LEFT('Activities Sheet'!C4,1),LEFT('Activities Sheet'!E4,1))," ")</f>
        <v>F6</v>
      </c>
      <c r="C4" s="2" t="s">
        <v>10</v>
      </c>
      <c r="D4" s="9">
        <f>COUNTIFS('Activities Sheet'!I2:I1000,"1",'Activities Sheet'!C2:C1000,"D.Sup.day")</f>
        <v>0</v>
      </c>
      <c r="E4" s="9">
        <f>SUMIFS('Activities Sheet'!G2:G1000,'Activities Sheet'!C2:C1000,"D.Sup.day",'Activities Sheet'!I2:I1000, "1")</f>
        <v>0</v>
      </c>
      <c r="F4" s="9">
        <f>SUMIFS('Activities Sheet'!H2:H1000,'Activities Sheet'!C2:C1000,"D.Sup.day",'Activities Sheet'!I2:I1000, "1")</f>
        <v>0</v>
      </c>
      <c r="G4" s="10">
        <f>SUMIFS('Activities Sheet'!B2:B1000,'Activities Sheet'!C2:C1000,"D.Sup.day",'Activities Sheet'!I2:I1000, "1")</f>
        <v>0</v>
      </c>
      <c r="I4" s="11" t="s">
        <v>11</v>
      </c>
      <c r="J4" s="9">
        <f>COUNTIFS('Activities Sheet'!I2:I1000,1,'Activities Sheet'!F2:F1000,"C.Strat")</f>
        <v>27</v>
      </c>
      <c r="K4" s="9">
        <f>SUMIFS('Activities Sheet'!G2:G1000,'Activities Sheet'!F2:F1000,"C.Strat",'Activities Sheet'!I2:I1000,"1")</f>
        <v>216</v>
      </c>
      <c r="L4" s="9">
        <f>SUMIFS('Activities Sheet'!H2:H1000,'Activities Sheet'!F2:F1000,"C.Strat",'Activities Sheet'!I2:I1000,"1")</f>
        <v>210</v>
      </c>
      <c r="M4" s="9">
        <f>SUMIFS('Activities Sheet'!B2:B1000,'Activities Sheet'!F2:F1000,"C.Strat",'Activities Sheet'!I2:I1000,"1")</f>
        <v>99040</v>
      </c>
    </row>
    <row r="5">
      <c r="A5" s="8" t="str">
        <f>IF('Activities Sheet'!I5=1,CONCATENATE(LEFT('Activities Sheet'!C5,1),LEFT('Activities Sheet'!E5,1))," ")</f>
        <v>F7</v>
      </c>
      <c r="C5" s="2" t="s">
        <v>12</v>
      </c>
      <c r="D5" s="9">
        <f>COUNTIFS('Activities Sheet'!I2:I1000,"1",'Activities Sheet'!C2:C1000,"E.Conf")</f>
        <v>2</v>
      </c>
      <c r="E5" s="9">
        <f>SUMIFS('Activities Sheet'!G2:G1000,'Activities Sheet'!C2:C1000,"E.Conf",'Activities Sheet'!I2:I1000, "1")</f>
        <v>102</v>
      </c>
      <c r="F5" s="9">
        <f>SUMIFS('Activities Sheet'!H2:H1000,'Activities Sheet'!C2:C1000,"E.Conf",'Activities Sheet'!I2:I1000, "1")</f>
        <v>36</v>
      </c>
      <c r="G5" s="10">
        <f>SUMIFS('Activities Sheet'!B2:B1000,'Activities Sheet'!C2:C1000,"E.Conf",'Activities Sheet'!I2:I1000, "1")</f>
        <v>55080</v>
      </c>
      <c r="I5" s="11" t="s">
        <v>13</v>
      </c>
      <c r="J5" s="9">
        <f>COUNTIFS('Activities Sheet'!I2:I1000,1,'Activities Sheet'!F2:F1000,"D.NYSLS")</f>
        <v>0</v>
      </c>
      <c r="K5" s="9">
        <f>SUMIFS('Activities Sheet'!G2:G1000,'Activities Sheet'!F2:F1000,"D.NYSLS",'Activities Sheet'!I2:I1000,"1")</f>
        <v>0</v>
      </c>
      <c r="L5" s="9">
        <f>SUMIFS('Activities Sheet'!H2:H1000,'Activities Sheet'!F2:F1000,"D.NYSLS",'Activities Sheet'!I2:I1000,"1")</f>
        <v>0</v>
      </c>
      <c r="M5" s="9">
        <f>SUMIFS('Activities Sheet'!B2:B1000,'Activities Sheet'!F2:F1000,"D.NYSLS",'Activities Sheet'!I2:I1000,"1")</f>
        <v>0</v>
      </c>
    </row>
    <row r="6">
      <c r="A6" s="8" t="str">
        <f>IF('Activities Sheet'!I6=1,CONCATENATE(LEFT('Activities Sheet'!C6,1),LEFT('Activities Sheet'!E6,1))," ")</f>
        <v>F7</v>
      </c>
      <c r="C6" s="2" t="s">
        <v>14</v>
      </c>
      <c r="D6" s="9">
        <f>COUNTIFS('Activities Sheet'!I2:I1000,"1",'Activities Sheet'!C2:C1000,"F.Study")</f>
        <v>92</v>
      </c>
      <c r="E6" s="9">
        <f>SUMIFS('Activities Sheet'!G2:G1000,'Activities Sheet'!C2:C1000,"F.Study",'Activities Sheet'!I2:I1000, "1")</f>
        <v>652</v>
      </c>
      <c r="F6" s="9">
        <f>SUMIFS('Activities Sheet'!H2:H1000,'Activities Sheet'!C2:C1000,"F.Study",'Activities Sheet'!I2:I1000, "1")</f>
        <v>506</v>
      </c>
      <c r="G6" s="10">
        <f>SUMIFS('Activities Sheet'!B2:B1000,'Activities Sheet'!C2:C1000,"F.Study",'Activities Sheet'!I2:I1000, "1")</f>
        <v>140530</v>
      </c>
      <c r="I6" s="11" t="s">
        <v>15</v>
      </c>
      <c r="J6" s="9">
        <f>COUNTIFS('Activities Sheet'!I2:I1000,1,'Activities Sheet'!F2:F1000,"E.APPR")</f>
        <v>0</v>
      </c>
      <c r="K6" s="9">
        <f>SUMIFS('Activities Sheet'!G2:G1000,'Activities Sheet'!F2:F1000,"E.APPR",'Activities Sheet'!I2:I1000,"1")</f>
        <v>0</v>
      </c>
      <c r="L6" s="9">
        <f>SUMIFS('Activities Sheet'!H2:H1000,'Activities Sheet'!F2:F1000,"E.APPR",'Activities Sheet'!I2:I1000,"1")</f>
        <v>0</v>
      </c>
      <c r="M6" s="9">
        <f>SUMIFS('Activities Sheet'!B2:B1000,'Activities Sheet'!F2:F1000,"E.APPR",'Activities Sheet'!I2:I1000,"1")</f>
        <v>0</v>
      </c>
    </row>
    <row r="7">
      <c r="A7" s="8" t="str">
        <f>IF('Activities Sheet'!I7=1,CONCATENATE(LEFT('Activities Sheet'!C7,1),LEFT('Activities Sheet'!E7,1))," ")</f>
        <v>F8</v>
      </c>
      <c r="C7" s="2" t="s">
        <v>16</v>
      </c>
      <c r="D7" s="9">
        <f>COUNTIFS('Activities Sheet'!I2:I1000,"1",'Activities Sheet'!C2:C1000,"G.Action Research")</f>
        <v>0</v>
      </c>
      <c r="E7" s="9">
        <f>SUMIFS('Activities Sheet'!G2:G1000,'Activities Sheet'!C2:C1000,"G.Action Research",'Activities Sheet'!I2:I1000, "1")</f>
        <v>0</v>
      </c>
      <c r="F7" s="9">
        <f>SUMIFS('Activities Sheet'!H2:H1000,'Activities Sheet'!C2:C1000,"G.Action Research",'Activities Sheet'!I2:I1000, "1")</f>
        <v>0</v>
      </c>
      <c r="G7" s="10">
        <f>SUMIFS('Activities Sheet'!B2:B1000,'Activities Sheet'!C2:C1000,"G.Action Research",'Activities Sheet'!I2:I1000, "1")</f>
        <v>0</v>
      </c>
      <c r="I7" s="11" t="s">
        <v>17</v>
      </c>
      <c r="J7" s="9">
        <f>COUNTIFS('Activities Sheet'!I2:I1000,1,'Activities Sheet'!F2:F1000,"F.DDI")</f>
        <v>32</v>
      </c>
      <c r="K7" s="9">
        <f>SUMIFS('Activities Sheet'!G2:G1000,'Activities Sheet'!F2:F1000,"F.DDI",'Activities Sheet'!I2:I1000,"1")</f>
        <v>247</v>
      </c>
      <c r="L7" s="9">
        <f>SUMIFS('Activities Sheet'!H2:H1000,'Activities Sheet'!F2:F1000,"F.DDI",'Activities Sheet'!I2:I1000,"1")</f>
        <v>117</v>
      </c>
      <c r="M7" s="9">
        <f>SUMIFS('Activities Sheet'!B2:B1000,'Activities Sheet'!F2:F1000,"F.DDI",'Activities Sheet'!I2:I1000,"1")</f>
        <v>53790</v>
      </c>
    </row>
    <row r="8">
      <c r="A8" s="8" t="str">
        <f>IF('Activities Sheet'!I8=1,CONCATENATE(LEFT('Activities Sheet'!C8,1),LEFT('Activities Sheet'!E8,1))," ")</f>
        <v>F8</v>
      </c>
      <c r="C8" s="2" t="s">
        <v>18</v>
      </c>
      <c r="D8" s="9">
        <f>COUNTIFS('Activities Sheet'!I2:I1000,"1",'Activities Sheet'!C2:C1000,"H.Other")</f>
        <v>0</v>
      </c>
      <c r="E8" s="9">
        <f>SUMIFS('Activities Sheet'!G2:G1000,'Activities Sheet'!C2:C1000,"H.Other",'Activities Sheet'!I2:I1000, "1")</f>
        <v>0</v>
      </c>
      <c r="F8" s="9">
        <f>SUMIFS('Activities Sheet'!H2:H1000,'Activities Sheet'!C2:C1000,"H.Other",'Activities Sheet'!I2:I1000, "1")</f>
        <v>0</v>
      </c>
      <c r="G8" s="10">
        <f>SUMIFS('Activities Sheet'!B2:B1000,'Activities Sheet'!C2:C1000,"H.Other",'Activities Sheet'!I2:I1000, "1")</f>
        <v>0</v>
      </c>
      <c r="I8" s="11" t="s">
        <v>19</v>
      </c>
      <c r="J8" s="9">
        <f>COUNTIFS('Activities Sheet'!I2:I1000,1,'Activities Sheet'!F2:F1000,"G.Curdev")</f>
        <v>13</v>
      </c>
      <c r="K8" s="9">
        <f>SUMIFS('Activities Sheet'!G2:G1000,'Activities Sheet'!F2:F1000,"G.Curdev",'Activities Sheet'!I2:I1000,"1")</f>
        <v>73</v>
      </c>
      <c r="L8" s="9">
        <f>SUMIFS('Activities Sheet'!H2:H1000,'Activities Sheet'!F2:F1000,"G.Curdev",'Activities Sheet'!I2:I1000,"1")</f>
        <v>119</v>
      </c>
      <c r="M8" s="9">
        <f>SUMIFS('Activities Sheet'!B2:B1000,'Activities Sheet'!F2:F1000,"G.Curdev",'Activities Sheet'!I2:I1000,"1")</f>
        <v>16710</v>
      </c>
    </row>
    <row r="9">
      <c r="A9" s="8" t="str">
        <f>IF('Activities Sheet'!I9=1,CONCATENATE(LEFT('Activities Sheet'!C9,1),LEFT('Activities Sheet'!E9,1))," ")</f>
        <v>F8</v>
      </c>
      <c r="C9" s="12" t="s">
        <v>20</v>
      </c>
      <c r="D9" s="13">
        <f t="shared" ref="D9:G9" si="1">SUM(D1:D8)</f>
        <v>104</v>
      </c>
      <c r="E9" s="13">
        <f t="shared" si="1"/>
        <v>961</v>
      </c>
      <c r="F9" s="13">
        <f t="shared" si="1"/>
        <v>601</v>
      </c>
      <c r="G9" s="14">
        <f t="shared" si="1"/>
        <v>231220</v>
      </c>
      <c r="I9" s="11" t="s">
        <v>21</v>
      </c>
      <c r="J9" s="9">
        <f>COUNTIFS('Activities Sheet'!I2:I1000,1,'Activities Sheet'!F2:F1000,"H.Tchrsup")</f>
        <v>11</v>
      </c>
      <c r="K9" s="9">
        <f>SUMIFS('Activities Sheet'!G2:G1000,'Activities Sheet'!F2:F1000,"H.Tchrsup",'Activities Sheet'!I2:I1000,"1")</f>
        <v>234</v>
      </c>
      <c r="L9" s="9">
        <f>SUMIFS('Activities Sheet'!H2:H1000,'Activities Sheet'!F2:F1000,"H.Tchrsup",'Activities Sheet'!I2:I1000,"1")</f>
        <v>62</v>
      </c>
      <c r="M9" s="9">
        <f>SUMIFS('Activities Sheet'!B2:B1000,'Activities Sheet'!F2:F1000,"H.Tchrsup",'Activities Sheet'!I2:I1000,"1")</f>
        <v>38040</v>
      </c>
    </row>
    <row r="10">
      <c r="A10" s="8" t="str">
        <f>IF('Activities Sheet'!I10=1,CONCATENATE(LEFT('Activities Sheet'!C10,1),LEFT('Activities Sheet'!E10,1))," ")</f>
        <v>E8</v>
      </c>
      <c r="C10" s="15"/>
      <c r="D10" s="16" t="s">
        <v>2</v>
      </c>
      <c r="E10" s="16" t="s">
        <v>3</v>
      </c>
      <c r="F10" s="16" t="s">
        <v>4</v>
      </c>
      <c r="G10" s="17" t="s">
        <v>5</v>
      </c>
      <c r="I10" s="18" t="s">
        <v>22</v>
      </c>
      <c r="J10" s="9">
        <f>COUNTIFS('Activities Sheet'!I2:I1000,1,'Activities Sheet'!F2:F1000,"I.Sppop")</f>
        <v>2</v>
      </c>
      <c r="K10" s="9">
        <f>SUMIFS('Activities Sheet'!G2:G1000,'Activities Sheet'!F2:F1000,"I.Sppop",'Activities Sheet'!I2:I1000,"1")</f>
        <v>31</v>
      </c>
      <c r="L10" s="9">
        <f>SUMIFS('Activities Sheet'!H2:H1000,'Activities Sheet'!F2:F1000,"I.Sppop",'Activities Sheet'!I2:I1000,"1")</f>
        <v>5</v>
      </c>
      <c r="M10" s="9">
        <f>SUMIFS('Activities Sheet'!B2:B1000,'Activities Sheet'!F2:F1000,"I.Sppop",'Activities Sheet'!I2:I1000,"1")</f>
        <v>2550</v>
      </c>
    </row>
    <row r="11">
      <c r="A11" s="8" t="str">
        <f>IF('Activities Sheet'!I11=1,CONCATENATE(LEFT('Activities Sheet'!C11,1),LEFT('Activities Sheet'!E11,1))," ")</f>
        <v>F8</v>
      </c>
      <c r="I11" s="11" t="s">
        <v>23</v>
      </c>
      <c r="J11" s="9">
        <f>COUNTIFS('Activities Sheet'!I2:I1000,1,'Activities Sheet'!F2:F1000,"J.Soc")</f>
        <v>3</v>
      </c>
      <c r="K11" s="9">
        <f>SUMIFS('Activities Sheet'!G2:G1000,'Activities Sheet'!F2:F1000,"J.Soc",'Activities Sheet'!I2:I1000,"1")</f>
        <v>26</v>
      </c>
      <c r="L11" s="9">
        <f>SUMIFS('Activities Sheet'!H2:H1000,'Activities Sheet'!F2:F1000,"J.Soc",'Activities Sheet'!I2:I1000,"1")</f>
        <v>15</v>
      </c>
      <c r="M11" s="9">
        <f>SUMIFS('Activities Sheet'!B2:B1000,'Activities Sheet'!F2:F1000,"J.Soc",'Activities Sheet'!I2:I1000,"1")</f>
        <v>3780</v>
      </c>
    </row>
    <row r="12">
      <c r="A12" s="8" t="str">
        <f>IF('Activities Sheet'!I12=1,CONCATENATE(LEFT('Activities Sheet'!C12,1),LEFT('Activities Sheet'!E12,1))," ")</f>
        <v>F8</v>
      </c>
      <c r="I12" s="11" t="s">
        <v>24</v>
      </c>
      <c r="J12" s="9">
        <f>COUNTIFS('Activities Sheet'!I2:I1000,1,'Activities Sheet'!F2:F1000,"K.Plan")</f>
        <v>10</v>
      </c>
      <c r="K12" s="9">
        <f>SUMIFS('Activities Sheet'!G2:G1000,'Activities Sheet'!F2:F1000,"K.Plan",'Activities Sheet'!I2:I1000,"1")</f>
        <v>90</v>
      </c>
      <c r="L12" s="9">
        <f>SUMIFS('Activities Sheet'!H2:H1000,'Activities Sheet'!F2:F1000,"K.Plan",'Activities Sheet'!I2:I1000,"1")</f>
        <v>56</v>
      </c>
      <c r="M12" s="9">
        <f>SUMIFS('Activities Sheet'!B2:B1000,'Activities Sheet'!F2:F1000,"K.Plan",'Activities Sheet'!I2:I1000,"1")</f>
        <v>14520</v>
      </c>
    </row>
    <row r="13">
      <c r="A13" s="8" t="str">
        <f>IF('Activities Sheet'!I13=1,CONCATENATE(LEFT('Activities Sheet'!C13,1),LEFT('Activities Sheet'!E13,1))," ")</f>
        <v>F8</v>
      </c>
      <c r="C13" s="19" t="s">
        <v>25</v>
      </c>
      <c r="D13" s="20">
        <f>SUMIF('Activities Sheet'!I2:I1000,"1",'Activities Sheet'!D2:D1000)</f>
        <v>0</v>
      </c>
      <c r="I13" s="11" t="s">
        <v>26</v>
      </c>
      <c r="J13" s="9">
        <f>COUNTIFS('Activities Sheet'!I2:I1000,1,'Activities Sheet'!F2:F1000,"L.TchrLdr")</f>
        <v>0</v>
      </c>
      <c r="K13" s="9">
        <f>SUMIFS('Activities Sheet'!G2:G1000,'Activities Sheet'!F2:F1000,"L.TchrLdr",'Activities Sheet'!I2:I1000,"1")</f>
        <v>0</v>
      </c>
      <c r="L13" s="9">
        <f>SUMIFS('Activities Sheet'!H2:H1000,'Activities Sheet'!F2:F1000,"L.TchrLdr",'Activities Sheet'!I2:I1000,"1")</f>
        <v>0</v>
      </c>
      <c r="M13" s="9">
        <f>SUMIFS('Activities Sheet'!B2:B1000,'Activities Sheet'!F2:F1000,"L.TchrLdr",'Activities Sheet'!I2:I1000,"1")</f>
        <v>0</v>
      </c>
    </row>
    <row r="14">
      <c r="A14" s="8" t="str">
        <f>IF('Activities Sheet'!I14=1,CONCATENATE(LEFT('Activities Sheet'!C14,1),LEFT('Activities Sheet'!E14,1))," ")</f>
        <v>F8</v>
      </c>
      <c r="C14" s="19" t="s">
        <v>27</v>
      </c>
      <c r="D14" s="20">
        <f>SUMIF('Activities Sheet'!I2:I1000,"1",'Activities Sheet'!M2:M1000)</f>
        <v>30</v>
      </c>
      <c r="I14" s="21" t="s">
        <v>28</v>
      </c>
      <c r="J14" s="9">
        <f>COUNTIFS('Activities Sheet'!I2:I1000,1,'Activities Sheet'!F2:F1000,"M.Other")</f>
        <v>0</v>
      </c>
      <c r="K14" s="9">
        <f>SUMIFS('Activities Sheet'!G2:G1000,'Activities Sheet'!F2:F1000,"M.Other",'Activities Sheet'!I2:I1000,"1")</f>
        <v>0</v>
      </c>
      <c r="L14" s="9">
        <f>SUMIFS('Activities Sheet'!H2:H1000,'Activities Sheet'!F2:F1000,"M.Other",'Activities Sheet'!I2:I1000,"1")</f>
        <v>0</v>
      </c>
      <c r="M14" s="9">
        <f>SUMIFS('Activities Sheet'!B2:B1000,'Activities Sheet'!F2:F1000,"M.Other",'Activities Sheet'!I2:I1000,"1")</f>
        <v>0</v>
      </c>
    </row>
    <row r="15">
      <c r="A15" s="8" t="str">
        <f>IF('Activities Sheet'!I15=1,CONCATENATE(LEFT('Activities Sheet'!C15,1),LEFT('Activities Sheet'!E15,1))," ")</f>
        <v>F2</v>
      </c>
      <c r="C15" s="19" t="s">
        <v>29</v>
      </c>
      <c r="D15" s="20">
        <f>SUMIF('Activities Sheet'!I2:I1000,"1",'Activities Sheet'!N2:N1000)</f>
        <v>0</v>
      </c>
      <c r="I15" s="22" t="s">
        <v>30</v>
      </c>
      <c r="J15" s="23">
        <f t="shared" ref="J15:M15" si="2">SUM(J2:J14)</f>
        <v>104</v>
      </c>
      <c r="K15" s="23">
        <f t="shared" si="2"/>
        <v>961</v>
      </c>
      <c r="L15" s="23">
        <f t="shared" si="2"/>
        <v>601</v>
      </c>
      <c r="M15" s="24">
        <f t="shared" si="2"/>
        <v>231220</v>
      </c>
    </row>
    <row r="16">
      <c r="A16" s="8" t="str">
        <f>IF('Activities Sheet'!I16=1,CONCATENATE(LEFT('Activities Sheet'!C16,1),LEFT('Activities Sheet'!E16,1))," ")</f>
        <v>F8</v>
      </c>
    </row>
    <row r="17">
      <c r="A17" s="8" t="str">
        <f>IF('Activities Sheet'!I17=1,CONCATENATE(LEFT('Activities Sheet'!C17,1),LEFT('Activities Sheet'!E17,1))," ")</f>
        <v>F2</v>
      </c>
    </row>
    <row r="18">
      <c r="A18" s="8" t="str">
        <f>IF('Activities Sheet'!I18=1,CONCATENATE(LEFT('Activities Sheet'!C18,1),LEFT('Activities Sheet'!E18,1))," ")</f>
        <v>F6</v>
      </c>
      <c r="C18" s="5"/>
      <c r="D18" s="25" t="s">
        <v>31</v>
      </c>
      <c r="E18" s="25" t="s">
        <v>32</v>
      </c>
      <c r="F18" s="25" t="s">
        <v>33</v>
      </c>
      <c r="G18" s="25" t="s">
        <v>34</v>
      </c>
      <c r="H18" s="25" t="s">
        <v>35</v>
      </c>
      <c r="I18" s="25" t="s">
        <v>36</v>
      </c>
      <c r="J18" s="25" t="s">
        <v>37</v>
      </c>
      <c r="K18" s="25" t="s">
        <v>38</v>
      </c>
      <c r="L18" s="25" t="s">
        <v>39</v>
      </c>
      <c r="M18" s="26" t="s">
        <v>30</v>
      </c>
      <c r="N18" s="12"/>
    </row>
    <row r="19">
      <c r="A19" s="8" t="str">
        <f>IF('Activities Sheet'!I19=1,CONCATENATE(LEFT('Activities Sheet'!C19,1),LEFT('Activities Sheet'!E19,1))," ")</f>
        <v>F4</v>
      </c>
      <c r="C19" s="11" t="s">
        <v>1</v>
      </c>
      <c r="D19" s="20">
        <f>COUNTIF($A$1:$A$1000,"A1")</f>
        <v>0</v>
      </c>
      <c r="E19" s="20">
        <f>COUNTIF($A$1:$A$1000,"A2")</f>
        <v>0</v>
      </c>
      <c r="F19" s="20">
        <f>COUNTIF($A$1:$A$1000,"A3")</f>
        <v>0</v>
      </c>
      <c r="G19" s="20">
        <f>COUNTIF($A$1:$A$1000,"A4")</f>
        <v>0</v>
      </c>
      <c r="H19" s="20">
        <f>COUNTIF($A$1:$A$1000,"A5")</f>
        <v>0</v>
      </c>
      <c r="I19" s="20">
        <f>COUNTIF($A$1:$A$1000,"A6")</f>
        <v>0</v>
      </c>
      <c r="J19" s="20">
        <f>COUNTIF($A$1:$A$1000,"A7")</f>
        <v>0</v>
      </c>
      <c r="K19" s="20">
        <f>COUNTIF($A$1:$A$1000,"A8")</f>
        <v>0</v>
      </c>
      <c r="L19" s="20">
        <f>COUNTIF($A$1:$A$1000,"A9")</f>
        <v>0</v>
      </c>
      <c r="M19" s="27">
        <f t="shared" ref="M19:M26" si="3">SUM(D19:L19)</f>
        <v>0</v>
      </c>
      <c r="N19" s="2" t="s">
        <v>1</v>
      </c>
    </row>
    <row r="20">
      <c r="A20" s="8" t="str">
        <f>IF('Activities Sheet'!I20=1,CONCATENATE(LEFT('Activities Sheet'!C20,1),LEFT('Activities Sheet'!E20,1))," ")</f>
        <v>F8</v>
      </c>
      <c r="C20" s="11" t="s">
        <v>6</v>
      </c>
      <c r="D20" s="20">
        <f>COUNTIF($A$1:$A1000,"B1")</f>
        <v>0</v>
      </c>
      <c r="E20" s="20">
        <f>COUNTIF($A$1:$A$1000,"B2")</f>
        <v>0</v>
      </c>
      <c r="F20" s="20">
        <f>COUNTIF($A$1:$A$1000,"B3")</f>
        <v>0</v>
      </c>
      <c r="G20" s="20">
        <f>COUNTIF($A$1:$A$1000,"B4")</f>
        <v>0</v>
      </c>
      <c r="H20" s="20">
        <f>COUNTIF($A$1:$A$1000,"B5")</f>
        <v>0</v>
      </c>
      <c r="I20" s="20">
        <f>COUNTIF($A$1:$A$1000,"B6")</f>
        <v>0</v>
      </c>
      <c r="J20" s="20">
        <f>COUNTIF($A$1:$A$1000,"B7")</f>
        <v>0</v>
      </c>
      <c r="K20" s="20">
        <f>COUNTIF($A$1:$A$1000,"B8")</f>
        <v>0</v>
      </c>
      <c r="L20" s="20">
        <f>COUNTIF($A$1:$A$1000,"B9")</f>
        <v>10</v>
      </c>
      <c r="M20" s="27">
        <f t="shared" si="3"/>
        <v>10</v>
      </c>
      <c r="N20" s="2" t="s">
        <v>6</v>
      </c>
    </row>
    <row r="21" ht="15.75" customHeight="1">
      <c r="A21" s="8" t="str">
        <f>IF('Activities Sheet'!I21=1,CONCATENATE(LEFT('Activities Sheet'!C21,1),LEFT('Activities Sheet'!E21,1))," ")</f>
        <v>F8</v>
      </c>
      <c r="C21" s="28" t="s">
        <v>8</v>
      </c>
      <c r="D21" s="20">
        <f>COUNTIF($A$1:$A$1000,"C1")</f>
        <v>0</v>
      </c>
      <c r="E21" s="20">
        <f>COUNTIF($A$1:$A$1000,"C2")</f>
        <v>0</v>
      </c>
      <c r="F21" s="20">
        <f>COUNTIF($A$1:$A$1000,"C3")</f>
        <v>0</v>
      </c>
      <c r="G21" s="20">
        <f>COUNTIF($A$1:$A$1000,"C4")</f>
        <v>0</v>
      </c>
      <c r="H21" s="20">
        <f>COUNTIF($A$1:$A$1000,"C5")</f>
        <v>0</v>
      </c>
      <c r="I21" s="20">
        <f>COUNTIF($A$1:$A$1000,"C6")</f>
        <v>0</v>
      </c>
      <c r="J21" s="20">
        <f>COUNTIF($A$1:$A$1000,"C7")</f>
        <v>0</v>
      </c>
      <c r="K21" s="20">
        <f>COUNTIF($A$1:$A$1000,"C8")</f>
        <v>0</v>
      </c>
      <c r="L21" s="20">
        <f>COUNTIF($A$1:$A$1000,"C9")</f>
        <v>0</v>
      </c>
      <c r="M21" s="27">
        <f t="shared" si="3"/>
        <v>0</v>
      </c>
      <c r="N21" s="29" t="s">
        <v>8</v>
      </c>
    </row>
    <row r="22" ht="15.75" customHeight="1">
      <c r="A22" s="8" t="str">
        <f>IF('Activities Sheet'!I22=1,CONCATENATE(LEFT('Activities Sheet'!C22,1),LEFT('Activities Sheet'!E22,1))," ")</f>
        <v>F8</v>
      </c>
      <c r="C22" s="11" t="s">
        <v>40</v>
      </c>
      <c r="D22" s="20">
        <f>COUNTIF($A$1:$A$1000,"D1")</f>
        <v>0</v>
      </c>
      <c r="E22" s="20">
        <f>COUNTIF($A$1:$A$1000,"D2")</f>
        <v>0</v>
      </c>
      <c r="F22" s="20">
        <f>COUNTIF($A$1:$A$1000,"D3")</f>
        <v>0</v>
      </c>
      <c r="G22" s="20">
        <f>COUNTIF($A$1:$A$1000,"D4")</f>
        <v>0</v>
      </c>
      <c r="H22" s="20">
        <f>COUNTIF($A$1:$A$1000,"D5")</f>
        <v>0</v>
      </c>
      <c r="I22" s="20">
        <f>COUNTIF($A$1:$A$1000,"D6")</f>
        <v>0</v>
      </c>
      <c r="J22" s="20">
        <f>COUNTIF($A$1:$A$1000,"D7")</f>
        <v>0</v>
      </c>
      <c r="K22" s="20">
        <f>COUNTIF($A$1:$A$1000,"D8")</f>
        <v>0</v>
      </c>
      <c r="L22" s="20">
        <f>COUNTIF($A$1:$A$1000,"D9")</f>
        <v>0</v>
      </c>
      <c r="M22" s="27">
        <f t="shared" si="3"/>
        <v>0</v>
      </c>
      <c r="N22" s="2" t="s">
        <v>40</v>
      </c>
    </row>
    <row r="23" ht="15.75" customHeight="1">
      <c r="A23" s="8" t="str">
        <f>IF('Activities Sheet'!I23=1,CONCATENATE(LEFT('Activities Sheet'!C23,1),LEFT('Activities Sheet'!E23,1))," ")</f>
        <v>F9</v>
      </c>
      <c r="C23" s="28" t="s">
        <v>12</v>
      </c>
      <c r="D23" s="20">
        <f>COUNTIF($A$1:$A$1000,"E1")</f>
        <v>0</v>
      </c>
      <c r="E23" s="20">
        <f>COUNTIF($A$1:$A$1000,"E2")</f>
        <v>0</v>
      </c>
      <c r="F23" s="20">
        <f>COUNTIF($A$1:$A$1000,"E3")</f>
        <v>0</v>
      </c>
      <c r="G23" s="20">
        <f>COUNTIF($A$1:$A$1000,"E4")</f>
        <v>0</v>
      </c>
      <c r="H23" s="20">
        <f>COUNTIF($A$1:$A$1000,"E5")</f>
        <v>0</v>
      </c>
      <c r="I23" s="20">
        <f>COUNTIF($A$1:$A$1000,"E6")</f>
        <v>0</v>
      </c>
      <c r="J23" s="20">
        <f>COUNTIF(A$1:$A$1000,"E7")</f>
        <v>0</v>
      </c>
      <c r="K23" s="20">
        <f>COUNTIF($A$1:$A$1000,"E8")</f>
        <v>1</v>
      </c>
      <c r="L23" s="20">
        <f>COUNTIF($A$1:$A$1000,"E9")</f>
        <v>1</v>
      </c>
      <c r="M23" s="27">
        <f t="shared" si="3"/>
        <v>2</v>
      </c>
      <c r="N23" s="29" t="s">
        <v>12</v>
      </c>
    </row>
    <row r="24" ht="15.75" customHeight="1">
      <c r="A24" s="8" t="str">
        <f>IF('Activities Sheet'!I24=1,CONCATENATE(LEFT('Activities Sheet'!C24,1),LEFT('Activities Sheet'!E24,1))," ")</f>
        <v>F9</v>
      </c>
      <c r="C24" s="11" t="s">
        <v>14</v>
      </c>
      <c r="D24" s="20">
        <f>COUNTIF($A$1:$A$1000,"F1")</f>
        <v>25</v>
      </c>
      <c r="E24" s="20">
        <f>COUNTIF($A$1:$A$1000,"F2")</f>
        <v>15</v>
      </c>
      <c r="F24" s="20">
        <f>COUNTIF($A$1:$A$1000,"F3")</f>
        <v>1</v>
      </c>
      <c r="G24" s="20">
        <f>COUNTIF($A$1:$A$1000,"F4")</f>
        <v>4</v>
      </c>
      <c r="H24" s="20">
        <f>COUNTIF($A$1:$A$1000,"F5")</f>
        <v>0</v>
      </c>
      <c r="I24" s="20">
        <f>COUNTIF($A$1:$A$1000,"F6")</f>
        <v>5</v>
      </c>
      <c r="J24" s="20">
        <f>COUNTIF($A$1:$A$1000,"F7")</f>
        <v>3</v>
      </c>
      <c r="K24" s="20">
        <f>COUNTIF($A$1:$A$1000,"F8")</f>
        <v>20</v>
      </c>
      <c r="L24" s="20">
        <f>COUNTIF($A$1:$A$1000,"F9")</f>
        <v>19</v>
      </c>
      <c r="M24" s="27">
        <f t="shared" si="3"/>
        <v>92</v>
      </c>
      <c r="N24" s="11" t="s">
        <v>14</v>
      </c>
    </row>
    <row r="25" ht="15.75" customHeight="1">
      <c r="A25" s="8" t="str">
        <f>IF('Activities Sheet'!I25=1,CONCATENATE(LEFT('Activities Sheet'!C25,1),LEFT('Activities Sheet'!E25,1))," ")</f>
        <v>F8</v>
      </c>
      <c r="C25" s="28" t="s">
        <v>16</v>
      </c>
      <c r="D25" s="20">
        <f>COUNTIF($A$1:$A$1000,"G1")</f>
        <v>0</v>
      </c>
      <c r="E25" s="20">
        <f>COUNTIF($A$1:$A$1000,"G2")</f>
        <v>0</v>
      </c>
      <c r="F25" s="20">
        <f>COUNTIF($A$1:$A$1000,"G3")</f>
        <v>0</v>
      </c>
      <c r="G25" s="20">
        <f>COUNTIF($A$1:$A$1000,"G4")</f>
        <v>0</v>
      </c>
      <c r="H25" s="20">
        <f>COUNTIF($A$1:$A$1000,"G5")</f>
        <v>0</v>
      </c>
      <c r="I25" s="20">
        <f>COUNTIF($A$1:$A$1000,"G6")</f>
        <v>0</v>
      </c>
      <c r="J25" s="20">
        <f>COUNTIF($A$1:$A$1000,"G7")</f>
        <v>0</v>
      </c>
      <c r="K25" s="20">
        <f>COUNTIF($A$1:$A$1000,"G8")</f>
        <v>0</v>
      </c>
      <c r="L25" s="20">
        <f>COUNTIF($A$1:$A$1000,"G9")</f>
        <v>0</v>
      </c>
      <c r="M25" s="27">
        <f t="shared" si="3"/>
        <v>0</v>
      </c>
      <c r="N25" s="28" t="s">
        <v>16</v>
      </c>
    </row>
    <row r="26" ht="15.75" customHeight="1">
      <c r="A26" s="8" t="str">
        <f>IF('Activities Sheet'!I26=1,CONCATENATE(LEFT('Activities Sheet'!C26,1),LEFT('Activities Sheet'!E26,1))," ")</f>
        <v>F9</v>
      </c>
      <c r="C26" s="11" t="s">
        <v>41</v>
      </c>
      <c r="D26" s="20">
        <f>COUNTIF($A$1:$A$1000,"H1")</f>
        <v>0</v>
      </c>
      <c r="E26" s="20">
        <f>COUNTIF($A$1:$A$1000,"H2")</f>
        <v>0</v>
      </c>
      <c r="F26" s="20">
        <f>COUNTIF($A$1:$A$1000,"H3")</f>
        <v>0</v>
      </c>
      <c r="G26" s="20">
        <f>COUNTIF($A$1:$A$1000,"H4")</f>
        <v>0</v>
      </c>
      <c r="H26" s="20">
        <f>COUNTIF($A$1:$A$1000,"H5")</f>
        <v>0</v>
      </c>
      <c r="I26" s="20">
        <f>COUNTIF($A$1:$A$1000,"H6")</f>
        <v>0</v>
      </c>
      <c r="J26" s="20">
        <f>COUNTIF($A$1:$A$1000,"H7")</f>
        <v>0</v>
      </c>
      <c r="K26" s="20">
        <f>COUNTIF($A$1:$A$1000,"H8")</f>
        <v>0</v>
      </c>
      <c r="L26" s="20">
        <f>COUNTIF($A$1:$A$1000,"H9")</f>
        <v>0</v>
      </c>
      <c r="M26" s="27">
        <f t="shared" si="3"/>
        <v>0</v>
      </c>
      <c r="N26" s="11" t="s">
        <v>41</v>
      </c>
    </row>
    <row r="27" ht="15.75" customHeight="1">
      <c r="A27" s="8" t="str">
        <f>IF('Activities Sheet'!I27=1,CONCATENATE(LEFT('Activities Sheet'!C27,1),LEFT('Activities Sheet'!E27,1))," ")</f>
        <v>B9</v>
      </c>
      <c r="C27" s="30">
        <f>SUM(D27:L27)</f>
        <v>104</v>
      </c>
      <c r="D27" s="31">
        <f t="shared" ref="D27:M27" si="4">SUM(D19:D26)</f>
        <v>25</v>
      </c>
      <c r="E27" s="31">
        <f t="shared" si="4"/>
        <v>15</v>
      </c>
      <c r="F27" s="31">
        <f t="shared" si="4"/>
        <v>1</v>
      </c>
      <c r="G27" s="31">
        <f t="shared" si="4"/>
        <v>4</v>
      </c>
      <c r="H27" s="31">
        <f t="shared" si="4"/>
        <v>0</v>
      </c>
      <c r="I27" s="31">
        <f t="shared" si="4"/>
        <v>5</v>
      </c>
      <c r="J27" s="31">
        <f t="shared" si="4"/>
        <v>3</v>
      </c>
      <c r="K27" s="31">
        <f t="shared" si="4"/>
        <v>21</v>
      </c>
      <c r="L27" s="31">
        <f t="shared" si="4"/>
        <v>30</v>
      </c>
      <c r="M27" s="32">
        <f t="shared" si="4"/>
        <v>104</v>
      </c>
      <c r="N27" s="12" t="s">
        <v>42</v>
      </c>
    </row>
    <row r="28" ht="15.75" customHeight="1">
      <c r="A28" s="8" t="str">
        <f>IF('Activities Sheet'!I28=1,CONCATENATE(LEFT('Activities Sheet'!C28,1),LEFT('Activities Sheet'!E28,1))," ")</f>
        <v>B9</v>
      </c>
    </row>
    <row r="29" ht="15.75" customHeight="1">
      <c r="A29" s="8" t="str">
        <f>IF('Activities Sheet'!I29=1,CONCATENATE(LEFT('Activities Sheet'!C29,1),LEFT('Activities Sheet'!E29,1))," ")</f>
        <v>E9</v>
      </c>
    </row>
    <row r="30" ht="15.75" customHeight="1">
      <c r="A30" s="8" t="str">
        <f>IF('Activities Sheet'!I30=1,CONCATENATE(LEFT('Activities Sheet'!C30,1),LEFT('Activities Sheet'!E30,1))," ")</f>
        <v>F8</v>
      </c>
      <c r="C30" s="33"/>
      <c r="D30" s="12" t="s">
        <v>43</v>
      </c>
      <c r="E30" s="12"/>
      <c r="F30" s="12"/>
      <c r="G30" s="12"/>
      <c r="H30" s="12"/>
      <c r="I30" s="12"/>
      <c r="J30" s="12"/>
    </row>
    <row r="31" ht="15.75" customHeight="1">
      <c r="A31" s="8" t="str">
        <f>IF('Activities Sheet'!I31=1,CONCATENATE(LEFT('Activities Sheet'!C31,1),LEFT('Activities Sheet'!E31,1))," ")</f>
        <v>F2</v>
      </c>
      <c r="C31" s="34"/>
      <c r="D31" s="35" t="s">
        <v>44</v>
      </c>
      <c r="E31" s="35"/>
      <c r="F31" s="35"/>
      <c r="G31" s="35"/>
      <c r="H31" s="12"/>
      <c r="I31" s="12"/>
      <c r="J31" s="12"/>
    </row>
    <row r="32" ht="15.75" customHeight="1">
      <c r="A32" s="8" t="str">
        <f>IF('Activities Sheet'!I32=1,CONCATENATE(LEFT('Activities Sheet'!C32,1),LEFT('Activities Sheet'!E32,1))," ")</f>
        <v>F9</v>
      </c>
      <c r="C32" s="36"/>
      <c r="D32" s="37" t="s">
        <v>45</v>
      </c>
      <c r="E32" s="12"/>
      <c r="F32" s="12"/>
      <c r="G32" s="12"/>
      <c r="H32" s="12"/>
      <c r="I32" s="12" t="s">
        <v>46</v>
      </c>
      <c r="J32" s="12"/>
    </row>
    <row r="33" ht="15.75" customHeight="1">
      <c r="A33" s="8" t="str">
        <f>IF('Activities Sheet'!I33=1,CONCATENATE(LEFT('Activities Sheet'!C33,1),LEFT('Activities Sheet'!E33,1))," ")</f>
        <v>F2</v>
      </c>
      <c r="C33" s="37"/>
      <c r="D33" s="37"/>
      <c r="E33" s="12"/>
      <c r="F33" s="12"/>
      <c r="G33" s="38"/>
      <c r="H33" s="12"/>
      <c r="I33" s="12" t="s">
        <v>47</v>
      </c>
      <c r="J33" s="12"/>
    </row>
    <row r="34" ht="15.75" customHeight="1">
      <c r="A34" s="8" t="str">
        <f>IF('Activities Sheet'!I34=1,CONCATENATE(LEFT('Activities Sheet'!C34,1),LEFT('Activities Sheet'!E34,1))," ")</f>
        <v>F1</v>
      </c>
      <c r="C34" s="37"/>
      <c r="D34" s="37"/>
      <c r="E34" s="12"/>
      <c r="F34" s="12"/>
      <c r="G34" s="12"/>
      <c r="H34" s="12"/>
      <c r="I34" s="12" t="s">
        <v>48</v>
      </c>
      <c r="J34" s="12"/>
    </row>
    <row r="35" ht="15.75" customHeight="1">
      <c r="A35" s="8" t="str">
        <f>IF('Activities Sheet'!I35=1,CONCATENATE(LEFT('Activities Sheet'!C35,1),LEFT('Activities Sheet'!E35,1))," ")</f>
        <v>F3</v>
      </c>
      <c r="C35" s="37"/>
      <c r="D35" s="37"/>
      <c r="E35" s="12"/>
      <c r="F35" s="12"/>
      <c r="G35" s="12"/>
      <c r="H35" s="12"/>
      <c r="I35" s="12" t="s">
        <v>49</v>
      </c>
      <c r="J35" s="12"/>
    </row>
    <row r="36" ht="15.75" customHeight="1">
      <c r="A36" s="8" t="str">
        <f>IF('Activities Sheet'!I36=1,CONCATENATE(LEFT('Activities Sheet'!C36,1),LEFT('Activities Sheet'!E36,1))," ")</f>
        <v>F8</v>
      </c>
      <c r="C36" s="12"/>
      <c r="D36" s="37"/>
      <c r="E36" s="12"/>
      <c r="F36" s="12"/>
      <c r="G36" s="12"/>
      <c r="H36" s="12"/>
      <c r="I36" s="12" t="s">
        <v>50</v>
      </c>
      <c r="J36" s="12"/>
    </row>
    <row r="37" ht="15.75" customHeight="1">
      <c r="A37" s="8" t="str">
        <f>IF('Activities Sheet'!I37=1,CONCATENATE(LEFT('Activities Sheet'!C37,1),LEFT('Activities Sheet'!E37,1))," ")</f>
        <v>F8</v>
      </c>
      <c r="C37" s="12"/>
      <c r="D37" s="12"/>
      <c r="E37" s="12"/>
      <c r="F37" s="12"/>
      <c r="G37" s="12"/>
      <c r="H37" s="12"/>
      <c r="I37" s="39" t="s">
        <v>51</v>
      </c>
      <c r="J37" s="12"/>
    </row>
    <row r="38" ht="15.75" customHeight="1">
      <c r="A38" s="8" t="str">
        <f>IF('Activities Sheet'!I38=1,CONCATENATE(LEFT('Activities Sheet'!C38,1),LEFT('Activities Sheet'!E38,1))," ")</f>
        <v>F2</v>
      </c>
      <c r="C38" s="12"/>
      <c r="D38" s="12"/>
      <c r="E38" s="12"/>
      <c r="F38" s="12"/>
      <c r="G38" s="12"/>
      <c r="H38" s="12"/>
      <c r="I38" s="12" t="s">
        <v>52</v>
      </c>
      <c r="J38" s="12"/>
    </row>
    <row r="39" ht="15.75" customHeight="1">
      <c r="A39" s="8" t="str">
        <f>IF('Activities Sheet'!I39=1,CONCATENATE(LEFT('Activities Sheet'!C39,1),LEFT('Activities Sheet'!E39,1))," ")</f>
        <v>B9</v>
      </c>
      <c r="C39" s="12"/>
      <c r="D39" s="12"/>
      <c r="E39" s="12"/>
      <c r="F39" s="12"/>
      <c r="G39" s="12"/>
      <c r="H39" s="12"/>
      <c r="I39" s="12" t="s">
        <v>53</v>
      </c>
      <c r="J39" s="12"/>
    </row>
    <row r="40" ht="15.75" customHeight="1">
      <c r="A40" s="8" t="str">
        <f>IF('Activities Sheet'!I40=1,CONCATENATE(LEFT('Activities Sheet'!C40,1),LEFT('Activities Sheet'!E40,1))," ")</f>
        <v>B9</v>
      </c>
      <c r="C40" s="12"/>
      <c r="D40" s="12"/>
      <c r="E40" s="12"/>
      <c r="F40" s="12"/>
      <c r="G40" s="12"/>
      <c r="H40" s="12"/>
      <c r="I40" s="12" t="s">
        <v>54</v>
      </c>
      <c r="J40" s="12"/>
    </row>
    <row r="41" ht="15.75" customHeight="1">
      <c r="A41" s="8" t="str">
        <f>IF('Activities Sheet'!I41=1,CONCATENATE(LEFT('Activities Sheet'!C41,1),LEFT('Activities Sheet'!E41,1))," ")</f>
        <v>B9</v>
      </c>
      <c r="I41" s="12" t="s">
        <v>55</v>
      </c>
    </row>
    <row r="42" ht="15.75" customHeight="1">
      <c r="A42" s="8" t="str">
        <f>IF('Activities Sheet'!I42=1,CONCATENATE(LEFT('Activities Sheet'!C42,1),LEFT('Activities Sheet'!E42,1))," ")</f>
        <v>B9</v>
      </c>
      <c r="I42" s="12" t="s">
        <v>56</v>
      </c>
    </row>
    <row r="43" ht="15.75" customHeight="1">
      <c r="A43" s="8" t="str">
        <f>IF('Activities Sheet'!I43=1,CONCATENATE(LEFT('Activities Sheet'!C43,1),LEFT('Activities Sheet'!E43,1))," ")</f>
        <v>F8</v>
      </c>
      <c r="I43" s="12" t="s">
        <v>57</v>
      </c>
    </row>
    <row r="44" ht="15.75" customHeight="1">
      <c r="A44" s="8" t="str">
        <f>IF('Activities Sheet'!I44=1,CONCATENATE(LEFT('Activities Sheet'!C44,1),LEFT('Activities Sheet'!E44,1))," ")</f>
        <v>B9</v>
      </c>
      <c r="I44" s="12" t="s">
        <v>58</v>
      </c>
    </row>
    <row r="45" ht="15.75" customHeight="1">
      <c r="A45" s="8" t="str">
        <f>IF('Activities Sheet'!I45=1,CONCATENATE(LEFT('Activities Sheet'!C45,1),LEFT('Activities Sheet'!E45,1))," ")</f>
        <v>F9</v>
      </c>
      <c r="I45" s="12" t="s">
        <v>59</v>
      </c>
    </row>
    <row r="46" ht="15.75" customHeight="1">
      <c r="A46" s="8" t="str">
        <f>IF('Activities Sheet'!I46=1,CONCATENATE(LEFT('Activities Sheet'!C46,1),LEFT('Activities Sheet'!E46,1))," ")</f>
        <v>F2</v>
      </c>
    </row>
    <row r="47" ht="15.75" customHeight="1">
      <c r="A47" s="8" t="str">
        <f>IF('Activities Sheet'!I47=1,CONCATENATE(LEFT('Activities Sheet'!C47,1),LEFT('Activities Sheet'!E47,1))," ")</f>
        <v>F2</v>
      </c>
    </row>
    <row r="48" ht="15.75" customHeight="1">
      <c r="A48" s="8" t="str">
        <f>IF('Activities Sheet'!I48=1,CONCATENATE(LEFT('Activities Sheet'!C48,1),LEFT('Activities Sheet'!E48,1))," ")</f>
        <v>F8</v>
      </c>
    </row>
    <row r="49" ht="15.75" customHeight="1">
      <c r="A49" s="8" t="str">
        <f>IF('Activities Sheet'!I49=1,CONCATENATE(LEFT('Activities Sheet'!C49,1),LEFT('Activities Sheet'!E49,1))," ")</f>
        <v>B9</v>
      </c>
    </row>
    <row r="50" ht="15.75" customHeight="1">
      <c r="A50" s="8" t="str">
        <f>IF('Activities Sheet'!I50=1,CONCATENATE(LEFT('Activities Sheet'!C50,1),LEFT('Activities Sheet'!E50,1))," ")</f>
        <v>B9</v>
      </c>
    </row>
    <row r="51" ht="15.75" customHeight="1">
      <c r="A51" s="8" t="str">
        <f>IF('Activities Sheet'!I51=1,CONCATENATE(LEFT('Activities Sheet'!C51,1),LEFT('Activities Sheet'!E51,1))," ")</f>
        <v>F1</v>
      </c>
    </row>
    <row r="52" ht="15.75" customHeight="1">
      <c r="A52" s="8" t="str">
        <f>IF('Activities Sheet'!I52=1,CONCATENATE(LEFT('Activities Sheet'!C52,1),LEFT('Activities Sheet'!E52,1))," ")</f>
        <v>F2</v>
      </c>
    </row>
    <row r="53" ht="15.75" customHeight="1">
      <c r="A53" s="8" t="str">
        <f>IF('Activities Sheet'!I53=1,CONCATENATE(LEFT('Activities Sheet'!C53,1),LEFT('Activities Sheet'!E53,1))," ")</f>
        <v>F1</v>
      </c>
    </row>
    <row r="54" ht="15.75" customHeight="1">
      <c r="A54" s="8" t="str">
        <f>IF('Activities Sheet'!I54=1,CONCATENATE(LEFT('Activities Sheet'!C54,1),LEFT('Activities Sheet'!E54,1))," ")</f>
        <v>F1</v>
      </c>
    </row>
    <row r="55" ht="15.75" customHeight="1">
      <c r="A55" s="8" t="str">
        <f>IF('Activities Sheet'!I55=1,CONCATENATE(LEFT('Activities Sheet'!C55,1),LEFT('Activities Sheet'!E55,1))," ")</f>
        <v>F2</v>
      </c>
    </row>
    <row r="56" ht="15.75" customHeight="1">
      <c r="A56" s="8" t="str">
        <f>IF('Activities Sheet'!I56=1,CONCATENATE(LEFT('Activities Sheet'!C56,1),LEFT('Activities Sheet'!E56,1))," ")</f>
        <v>F1</v>
      </c>
    </row>
    <row r="57" ht="15.75" customHeight="1">
      <c r="A57" s="8" t="str">
        <f>IF('Activities Sheet'!I57=1,CONCATENATE(LEFT('Activities Sheet'!C57,1),LEFT('Activities Sheet'!E57,1))," ")</f>
        <v>F1</v>
      </c>
    </row>
    <row r="58" ht="15.75" customHeight="1">
      <c r="A58" s="8" t="str">
        <f>IF('Activities Sheet'!I58=1,CONCATENATE(LEFT('Activities Sheet'!C58,1),LEFT('Activities Sheet'!E58,1))," ")</f>
        <v>F8</v>
      </c>
    </row>
    <row r="59" ht="15.75" customHeight="1">
      <c r="A59" s="8" t="str">
        <f>IF('Activities Sheet'!I59=1,CONCATENATE(LEFT('Activities Sheet'!C59,1),LEFT('Activities Sheet'!E59,1))," ")</f>
        <v>F4</v>
      </c>
    </row>
    <row r="60" ht="15.75" customHeight="1">
      <c r="A60" s="8" t="str">
        <f>IF('Activities Sheet'!I60=1,CONCATENATE(LEFT('Activities Sheet'!C60,1),LEFT('Activities Sheet'!E60,1))," ")</f>
        <v>B9</v>
      </c>
    </row>
    <row r="61" ht="15.75" customHeight="1">
      <c r="A61" s="8" t="str">
        <f>IF('Activities Sheet'!I61=1,CONCATENATE(LEFT('Activities Sheet'!C61,1),LEFT('Activities Sheet'!E61,1))," ")</f>
        <v>F6</v>
      </c>
    </row>
    <row r="62" ht="15.75" customHeight="1">
      <c r="A62" s="8" t="str">
        <f>IF('Activities Sheet'!I62=1,CONCATENATE(LEFT('Activities Sheet'!C62,1),LEFT('Activities Sheet'!E62,1))," ")</f>
        <v>F9</v>
      </c>
    </row>
    <row r="63" ht="15.75" customHeight="1">
      <c r="A63" s="8" t="str">
        <f>IF('Activities Sheet'!I63=1,CONCATENATE(LEFT('Activities Sheet'!C63,1),LEFT('Activities Sheet'!E63,1))," ")</f>
        <v>F1</v>
      </c>
    </row>
    <row r="64" ht="15.75" customHeight="1">
      <c r="A64" s="8" t="str">
        <f>IF('Activities Sheet'!I64=1,CONCATENATE(LEFT('Activities Sheet'!C64,1),LEFT('Activities Sheet'!E64,1))," ")</f>
        <v>F8</v>
      </c>
    </row>
    <row r="65" ht="15.75" customHeight="1">
      <c r="A65" s="8" t="str">
        <f>IF('Activities Sheet'!I65=1,CONCATENATE(LEFT('Activities Sheet'!C65,1),LEFT('Activities Sheet'!E65,1))," ")</f>
        <v>F1</v>
      </c>
    </row>
    <row r="66" ht="15.75" customHeight="1">
      <c r="A66" s="8" t="str">
        <f>IF('Activities Sheet'!I66=1,CONCATENATE(LEFT('Activities Sheet'!C66,1),LEFT('Activities Sheet'!E66,1))," ")</f>
        <v>F1</v>
      </c>
    </row>
    <row r="67" ht="15.75" customHeight="1">
      <c r="A67" s="8" t="str">
        <f>IF('Activities Sheet'!I67=1,CONCATENATE(LEFT('Activities Sheet'!C67,1),LEFT('Activities Sheet'!E67,1))," ")</f>
        <v>F2</v>
      </c>
    </row>
    <row r="68" ht="15.75" customHeight="1">
      <c r="A68" s="8" t="str">
        <f>IF('Activities Sheet'!I68=1,CONCATENATE(LEFT('Activities Sheet'!C68,1),LEFT('Activities Sheet'!E68,1))," ")</f>
        <v>F6</v>
      </c>
    </row>
    <row r="69" ht="15.75" customHeight="1">
      <c r="A69" s="8" t="str">
        <f>IF('Activities Sheet'!I69=1,CONCATENATE(LEFT('Activities Sheet'!C69,1),LEFT('Activities Sheet'!E69,1))," ")</f>
        <v>F9</v>
      </c>
    </row>
    <row r="70" ht="15.75" customHeight="1">
      <c r="A70" s="8" t="str">
        <f>IF('Activities Sheet'!I70=1,CONCATENATE(LEFT('Activities Sheet'!C70,1),LEFT('Activities Sheet'!E70,1))," ")</f>
        <v>F8</v>
      </c>
    </row>
    <row r="71" ht="15.75" customHeight="1">
      <c r="A71" s="8" t="str">
        <f>IF('Activities Sheet'!I71=1,CONCATENATE(LEFT('Activities Sheet'!C71,1),LEFT('Activities Sheet'!E71,1))," ")</f>
        <v>F1</v>
      </c>
    </row>
    <row r="72" ht="15.75" customHeight="1">
      <c r="A72" s="8" t="str">
        <f>IF('Activities Sheet'!I72=1,CONCATENATE(LEFT('Activities Sheet'!C72,1),LEFT('Activities Sheet'!E72,1))," ")</f>
        <v>F1</v>
      </c>
    </row>
    <row r="73" ht="15.75" customHeight="1">
      <c r="A73" s="8" t="str">
        <f>IF('Activities Sheet'!I73=1,CONCATENATE(LEFT('Activities Sheet'!C73,1),LEFT('Activities Sheet'!E73,1))," ")</f>
        <v>F1</v>
      </c>
    </row>
    <row r="74" ht="15.75" customHeight="1">
      <c r="A74" s="8" t="str">
        <f>IF('Activities Sheet'!I74=1,CONCATENATE(LEFT('Activities Sheet'!C74,1),LEFT('Activities Sheet'!E74,1))," ")</f>
        <v>F2</v>
      </c>
    </row>
    <row r="75" ht="15.75" customHeight="1">
      <c r="A75" s="8" t="str">
        <f>IF('Activities Sheet'!I75=1,CONCATENATE(LEFT('Activities Sheet'!C75,1),LEFT('Activities Sheet'!E75,1))," ")</f>
        <v>F9</v>
      </c>
    </row>
    <row r="76" ht="15.75" customHeight="1">
      <c r="A76" s="8" t="str">
        <f>IF('Activities Sheet'!I76=1,CONCATENATE(LEFT('Activities Sheet'!C76,1),LEFT('Activities Sheet'!E76,1))," ")</f>
        <v>F2</v>
      </c>
    </row>
    <row r="77" ht="15.75" customHeight="1">
      <c r="A77" s="8" t="str">
        <f>IF('Activities Sheet'!I77=1,CONCATENATE(LEFT('Activities Sheet'!C77,1),LEFT('Activities Sheet'!E77,1))," ")</f>
        <v>F1</v>
      </c>
    </row>
    <row r="78" ht="15.75" customHeight="1">
      <c r="A78" s="8" t="str">
        <f>IF('Activities Sheet'!I78=1,CONCATENATE(LEFT('Activities Sheet'!C78,1),LEFT('Activities Sheet'!E78,1))," ")</f>
        <v>F1</v>
      </c>
    </row>
    <row r="79" ht="15.75" customHeight="1">
      <c r="A79" s="8" t="str">
        <f>IF('Activities Sheet'!I79=1,CONCATENATE(LEFT('Activities Sheet'!C79,1),LEFT('Activities Sheet'!E79,1))," ")</f>
        <v>F4</v>
      </c>
    </row>
    <row r="80" ht="15.75" customHeight="1">
      <c r="A80" s="8" t="str">
        <f>IF('Activities Sheet'!I80=1,CONCATENATE(LEFT('Activities Sheet'!C80,1),LEFT('Activities Sheet'!E80,1))," ")</f>
        <v>F9</v>
      </c>
    </row>
    <row r="81" ht="15.75" customHeight="1">
      <c r="A81" s="8" t="str">
        <f>IF('Activities Sheet'!I81=1,CONCATENATE(LEFT('Activities Sheet'!C81,1),LEFT('Activities Sheet'!E81,1))," ")</f>
        <v>F9</v>
      </c>
    </row>
    <row r="82" ht="15.75" customHeight="1">
      <c r="A82" s="8" t="str">
        <f>IF('Activities Sheet'!I82=1,CONCATENATE(LEFT('Activities Sheet'!C82,1),LEFT('Activities Sheet'!E82,1))," ")</f>
        <v>F2</v>
      </c>
    </row>
    <row r="83" ht="15.75" customHeight="1">
      <c r="A83" s="8" t="str">
        <f>IF('Activities Sheet'!I83=1,CONCATENATE(LEFT('Activities Sheet'!C83,1),LEFT('Activities Sheet'!E83,1))," ")</f>
        <v>F9</v>
      </c>
    </row>
    <row r="84" ht="15.75" customHeight="1">
      <c r="A84" s="8" t="str">
        <f>IF('Activities Sheet'!I84=1,CONCATENATE(LEFT('Activities Sheet'!C84,1),LEFT('Activities Sheet'!E84,1))," ")</f>
        <v>F9</v>
      </c>
    </row>
    <row r="85" ht="15.75" customHeight="1">
      <c r="A85" s="8" t="str">
        <f>IF('Activities Sheet'!I85=1,CONCATENATE(LEFT('Activities Sheet'!C85,1),LEFT('Activities Sheet'!E85,1))," ")</f>
        <v>F9</v>
      </c>
    </row>
    <row r="86" ht="15.75" customHeight="1">
      <c r="A86" s="8" t="str">
        <f>IF('Activities Sheet'!I86=1,CONCATENATE(LEFT('Activities Sheet'!C86,1),LEFT('Activities Sheet'!E86,1))," ")</f>
        <v>F9</v>
      </c>
    </row>
    <row r="87" ht="15.75" customHeight="1">
      <c r="A87" s="8" t="str">
        <f>IF('Activities Sheet'!I87=1,CONCATENATE(LEFT('Activities Sheet'!C87,1),LEFT('Activities Sheet'!E87,1))," ")</f>
        <v>F1</v>
      </c>
    </row>
    <row r="88" ht="15.75" customHeight="1">
      <c r="A88" s="8" t="str">
        <f>IF('Activities Sheet'!I88=1,CONCATENATE(LEFT('Activities Sheet'!C88,1),LEFT('Activities Sheet'!E88,1))," ")</f>
        <v>F9</v>
      </c>
    </row>
    <row r="89" ht="15.75" customHeight="1">
      <c r="A89" s="8" t="str">
        <f>IF('Activities Sheet'!I89=1,CONCATENATE(LEFT('Activities Sheet'!C89,1),LEFT('Activities Sheet'!E89,1))," ")</f>
        <v>F9</v>
      </c>
    </row>
    <row r="90" ht="15.75" customHeight="1">
      <c r="A90" s="8" t="str">
        <f>IF('Activities Sheet'!I90=1,CONCATENATE(LEFT('Activities Sheet'!C90,1),LEFT('Activities Sheet'!E90,1))," ")</f>
        <v>F1</v>
      </c>
    </row>
    <row r="91" ht="15.75" customHeight="1">
      <c r="A91" s="8" t="str">
        <f>IF('Activities Sheet'!I91=1,CONCATENATE(LEFT('Activities Sheet'!C91,1),LEFT('Activities Sheet'!E91,1))," ")</f>
        <v>F1</v>
      </c>
    </row>
    <row r="92" ht="15.75" customHeight="1">
      <c r="A92" s="8" t="str">
        <f>IF('Activities Sheet'!I92=1,CONCATENATE(LEFT('Activities Sheet'!C92,1),LEFT('Activities Sheet'!E92,1))," ")</f>
        <v>F1</v>
      </c>
    </row>
    <row r="93" ht="15.75" customHeight="1">
      <c r="A93" s="8" t="str">
        <f>IF('Activities Sheet'!I93=1,CONCATENATE(LEFT('Activities Sheet'!C93,1),LEFT('Activities Sheet'!E93,1))," ")</f>
        <v>F1</v>
      </c>
    </row>
    <row r="94" ht="15.75" customHeight="1">
      <c r="A94" s="8" t="str">
        <f>IF('Activities Sheet'!I94=1,CONCATENATE(LEFT('Activities Sheet'!C94,1),LEFT('Activities Sheet'!E94,1))," ")</f>
        <v>F2</v>
      </c>
    </row>
    <row r="95" ht="15.75" customHeight="1">
      <c r="A95" s="8" t="str">
        <f>IF('Activities Sheet'!I95=1,CONCATENATE(LEFT('Activities Sheet'!C95,1),LEFT('Activities Sheet'!E95,1))," ")</f>
        <v>F1</v>
      </c>
    </row>
    <row r="96" ht="15.75" customHeight="1">
      <c r="A96" s="8" t="str">
        <f>IF('Activities Sheet'!I96=1,CONCATENATE(LEFT('Activities Sheet'!C96,1),LEFT('Activities Sheet'!E96,1))," ")</f>
        <v>F1</v>
      </c>
    </row>
    <row r="97" ht="15.75" customHeight="1">
      <c r="A97" s="8" t="str">
        <f>IF('Activities Sheet'!I97=1,CONCATENATE(LEFT('Activities Sheet'!C97,1),LEFT('Activities Sheet'!E97,1))," ")</f>
        <v>F2</v>
      </c>
    </row>
    <row r="98" ht="15.75" customHeight="1">
      <c r="A98" s="8" t="str">
        <f>IF('Activities Sheet'!I98=1,CONCATENATE(LEFT('Activities Sheet'!C98,1),LEFT('Activities Sheet'!E98,1))," ")</f>
        <v>F9</v>
      </c>
    </row>
    <row r="99" ht="15.75" customHeight="1">
      <c r="A99" s="8" t="str">
        <f>IF('Activities Sheet'!I99=1,CONCATENATE(LEFT('Activities Sheet'!C99,1),LEFT('Activities Sheet'!E99,1))," ")</f>
        <v>F1</v>
      </c>
    </row>
    <row r="100" ht="15.75" customHeight="1">
      <c r="A100" s="8" t="str">
        <f>IF('Activities Sheet'!I100=1,CONCATENATE(LEFT('Activities Sheet'!C100,1),LEFT('Activities Sheet'!E100,1))," ")</f>
        <v>F9</v>
      </c>
    </row>
    <row r="101" ht="15.75" customHeight="1">
      <c r="A101" s="8" t="str">
        <f>IF('Activities Sheet'!I101=1,CONCATENATE(LEFT('Activities Sheet'!C101,1),LEFT('Activities Sheet'!E101,1))," ")</f>
        <v>F1</v>
      </c>
    </row>
    <row r="102" ht="15.75" customHeight="1">
      <c r="A102" s="8" t="str">
        <f>IF('Activities Sheet'!I102=1,CONCATENATE(LEFT('Activities Sheet'!C102,1),LEFT('Activities Sheet'!E102,1))," ")</f>
        <v>F1</v>
      </c>
    </row>
    <row r="103" ht="15.75" customHeight="1">
      <c r="A103" s="8" t="str">
        <f>IF('Activities Sheet'!I103=1,CONCATENATE(LEFT('Activities Sheet'!C103,1),LEFT('Activities Sheet'!E103,1))," ")</f>
        <v>F1</v>
      </c>
    </row>
    <row r="104" ht="15.75" customHeight="1">
      <c r="A104" s="8" t="str">
        <f>IF('Activities Sheet'!I104=1,CONCATENATE(LEFT('Activities Sheet'!C104,1),LEFT('Activities Sheet'!E104,1))," ")</f>
        <v>F6</v>
      </c>
    </row>
    <row r="105" ht="15.75" customHeight="1">
      <c r="A105" s="8" t="str">
        <f>IF('Activities Sheet'!I105=1,CONCATENATE(LEFT('Activities Sheet'!C105,1),LEFT('Activities Sheet'!E105,1))," ")</f>
        <v>F9</v>
      </c>
    </row>
    <row r="106" ht="15.75" customHeight="1">
      <c r="A106" s="8" t="str">
        <f>IF('Activities Sheet'!I106=1,CONCATENATE(LEFT('Activities Sheet'!C106,1),LEFT('Activities Sheet'!E106,1))," ")</f>
        <v> </v>
      </c>
    </row>
    <row r="107" ht="15.75" customHeight="1">
      <c r="A107" s="8" t="str">
        <f>IF('Activities Sheet'!I107=1,CONCATENATE(LEFT('Activities Sheet'!C107,1),LEFT('Activities Sheet'!E107,1))," ")</f>
        <v> </v>
      </c>
    </row>
    <row r="108" ht="15.75" customHeight="1">
      <c r="A108" s="8" t="str">
        <f>IF('Activities Sheet'!I108=1,CONCATENATE(LEFT('Activities Sheet'!C108,1),LEFT('Activities Sheet'!E108,1))," ")</f>
        <v> </v>
      </c>
    </row>
    <row r="109" ht="15.75" customHeight="1">
      <c r="A109" s="8" t="str">
        <f>IF('Activities Sheet'!I109=1,CONCATENATE(LEFT('Activities Sheet'!C109,1),LEFT('Activities Sheet'!E109,1))," ")</f>
        <v> </v>
      </c>
    </row>
    <row r="110" ht="15.75" customHeight="1">
      <c r="A110" s="8" t="str">
        <f>IF('Activities Sheet'!I110=1,CONCATENATE(LEFT('Activities Sheet'!C110,1),LEFT('Activities Sheet'!E110,1))," ")</f>
        <v> </v>
      </c>
    </row>
    <row r="111" ht="15.75" customHeight="1">
      <c r="A111" s="8" t="str">
        <f>IF('Activities Sheet'!I111=1,CONCATENATE(LEFT('Activities Sheet'!C111,1),LEFT('Activities Sheet'!E111,1))," ")</f>
        <v> </v>
      </c>
    </row>
    <row r="112" ht="15.75" customHeight="1">
      <c r="A112" s="8" t="str">
        <f>IF('Activities Sheet'!I112=1,CONCATENATE(LEFT('Activities Sheet'!C112,1),LEFT('Activities Sheet'!E112,1))," ")</f>
        <v> </v>
      </c>
    </row>
    <row r="113" ht="15.75" customHeight="1">
      <c r="A113" s="8" t="str">
        <f>IF('Activities Sheet'!I113=1,CONCATENATE(LEFT('Activities Sheet'!C113,1),LEFT('Activities Sheet'!E113,1))," ")</f>
        <v> </v>
      </c>
    </row>
    <row r="114" ht="15.75" customHeight="1">
      <c r="A114" s="8" t="str">
        <f>IF('Activities Sheet'!I114=1,CONCATENATE(LEFT('Activities Sheet'!C114,1),LEFT('Activities Sheet'!E114,1))," ")</f>
        <v> </v>
      </c>
    </row>
    <row r="115" ht="15.75" customHeight="1">
      <c r="A115" s="8" t="str">
        <f>IF('Activities Sheet'!I115=1,CONCATENATE(LEFT('Activities Sheet'!C115,1),LEFT('Activities Sheet'!E115,1))," ")</f>
        <v> </v>
      </c>
    </row>
    <row r="116" ht="15.75" customHeight="1">
      <c r="A116" s="8" t="str">
        <f>IF('Activities Sheet'!I116=1,CONCATENATE(LEFT('Activities Sheet'!C116,1),LEFT('Activities Sheet'!E116,1))," ")</f>
        <v> </v>
      </c>
    </row>
    <row r="117" ht="15.75" customHeight="1">
      <c r="A117" s="8" t="str">
        <f>IF('Activities Sheet'!I117=1,CONCATENATE(LEFT('Activities Sheet'!C117,1),LEFT('Activities Sheet'!E117,1))," ")</f>
        <v> </v>
      </c>
    </row>
    <row r="118" ht="15.75" customHeight="1">
      <c r="A118" s="8" t="str">
        <f>IF('Activities Sheet'!I118=1,CONCATENATE(LEFT('Activities Sheet'!C118,1),LEFT('Activities Sheet'!E118,1))," ")</f>
        <v> </v>
      </c>
    </row>
    <row r="119" ht="15.75" customHeight="1">
      <c r="A119" s="8" t="str">
        <f>IF('Activities Sheet'!I119=1,CONCATENATE(LEFT('Activities Sheet'!C119,1),LEFT('Activities Sheet'!E119,1))," ")</f>
        <v> </v>
      </c>
    </row>
    <row r="120" ht="15.75" customHeight="1">
      <c r="A120" s="8" t="str">
        <f>IF('Activities Sheet'!I120=1,CONCATENATE(LEFT('Activities Sheet'!C120,1),LEFT('Activities Sheet'!E120,1))," ")</f>
        <v> </v>
      </c>
    </row>
    <row r="121" ht="15.75" customHeight="1">
      <c r="A121" s="8" t="str">
        <f>IF('Activities Sheet'!I121=1,CONCATENATE(LEFT('Activities Sheet'!C121,1),LEFT('Activities Sheet'!E121,1))," ")</f>
        <v> </v>
      </c>
    </row>
    <row r="122" ht="15.75" customHeight="1">
      <c r="A122" s="8" t="str">
        <f>IF('Activities Sheet'!I122=1,CONCATENATE(LEFT('Activities Sheet'!C122,1),LEFT('Activities Sheet'!E122,1))," ")</f>
        <v> </v>
      </c>
    </row>
    <row r="123" ht="15.75" customHeight="1">
      <c r="A123" s="8" t="str">
        <f>IF('Activities Sheet'!I123=1,CONCATENATE(LEFT('Activities Sheet'!C123,1),LEFT('Activities Sheet'!E123,1))," ")</f>
        <v> </v>
      </c>
    </row>
    <row r="124" ht="15.75" customHeight="1">
      <c r="A124" s="8" t="str">
        <f>IF('Activities Sheet'!I124=1,CONCATENATE(LEFT('Activities Sheet'!C124,1),LEFT('Activities Sheet'!E124,1))," ")</f>
        <v> </v>
      </c>
    </row>
    <row r="125" ht="15.75" customHeight="1">
      <c r="A125" s="8" t="str">
        <f>IF('Activities Sheet'!I125=1,CONCATENATE(LEFT('Activities Sheet'!C125,1),LEFT('Activities Sheet'!E125,1))," ")</f>
        <v> </v>
      </c>
    </row>
    <row r="126" ht="15.75" customHeight="1">
      <c r="A126" s="8" t="str">
        <f>IF('Activities Sheet'!I126=1,CONCATENATE(LEFT('Activities Sheet'!C126,1),LEFT('Activities Sheet'!E126,1))," ")</f>
        <v> </v>
      </c>
    </row>
    <row r="127" ht="15.75" customHeight="1">
      <c r="A127" s="8" t="str">
        <f>IF('Activities Sheet'!I127=1,CONCATENATE(LEFT('Activities Sheet'!C127,1),LEFT('Activities Sheet'!E127,1))," ")</f>
        <v> </v>
      </c>
    </row>
    <row r="128" ht="15.75" customHeight="1">
      <c r="A128" s="8" t="str">
        <f>IF('Activities Sheet'!I128=1,CONCATENATE(LEFT('Activities Sheet'!C128,1),LEFT('Activities Sheet'!E128,1))," ")</f>
        <v> </v>
      </c>
    </row>
    <row r="129" ht="15.75" customHeight="1">
      <c r="A129" s="8" t="str">
        <f>IF('Activities Sheet'!I129=1,CONCATENATE(LEFT('Activities Sheet'!C129,1),LEFT('Activities Sheet'!E129,1))," ")</f>
        <v> </v>
      </c>
    </row>
    <row r="130" ht="15.75" customHeight="1">
      <c r="A130" s="8" t="str">
        <f>IF('Activities Sheet'!I130=1,CONCATENATE(LEFT('Activities Sheet'!C130,1),LEFT('Activities Sheet'!E130,1))," ")</f>
        <v> </v>
      </c>
    </row>
    <row r="131" ht="15.75" customHeight="1">
      <c r="A131" s="8" t="str">
        <f>IF('Activities Sheet'!I131=1,CONCATENATE(LEFT('Activities Sheet'!C131,1),LEFT('Activities Sheet'!E131,1))," ")</f>
        <v> </v>
      </c>
    </row>
    <row r="132" ht="15.75" customHeight="1">
      <c r="A132" s="8" t="str">
        <f>IF('Activities Sheet'!I132=1,CONCATENATE(LEFT('Activities Sheet'!C132,1),LEFT('Activities Sheet'!E132,1))," ")</f>
        <v> </v>
      </c>
    </row>
    <row r="133" ht="15.75" customHeight="1">
      <c r="A133" s="8" t="str">
        <f>IF('Activities Sheet'!I133=1,CONCATENATE(LEFT('Activities Sheet'!C133,1),LEFT('Activities Sheet'!E133,1))," ")</f>
        <v> </v>
      </c>
    </row>
    <row r="134" ht="15.75" customHeight="1">
      <c r="A134" s="8" t="str">
        <f>IF('Activities Sheet'!I134=1,CONCATENATE(LEFT('Activities Sheet'!C134,1),LEFT('Activities Sheet'!E134,1))," ")</f>
        <v> </v>
      </c>
    </row>
    <row r="135" ht="15.75" customHeight="1">
      <c r="A135" s="8" t="str">
        <f>IF('Activities Sheet'!I135=1,CONCATENATE(LEFT('Activities Sheet'!C135,1),LEFT('Activities Sheet'!E135,1))," ")</f>
        <v> </v>
      </c>
    </row>
    <row r="136" ht="15.75" customHeight="1">
      <c r="A136" s="8" t="str">
        <f>IF('Activities Sheet'!I136=1,CONCATENATE(LEFT('Activities Sheet'!C136,1),LEFT('Activities Sheet'!E136,1))," ")</f>
        <v> </v>
      </c>
    </row>
    <row r="137" ht="15.75" customHeight="1">
      <c r="A137" s="8" t="str">
        <f>IF('Activities Sheet'!I137=1,CONCATENATE(LEFT('Activities Sheet'!C137,1),LEFT('Activities Sheet'!E137,1))," ")</f>
        <v> </v>
      </c>
    </row>
    <row r="138" ht="15.75" customHeight="1">
      <c r="A138" s="8" t="str">
        <f>IF('Activities Sheet'!I138=1,CONCATENATE(LEFT('Activities Sheet'!C138,1),LEFT('Activities Sheet'!E138,1))," ")</f>
        <v> </v>
      </c>
    </row>
    <row r="139" ht="15.75" customHeight="1">
      <c r="A139" s="8" t="str">
        <f>IF('Activities Sheet'!I139=1,CONCATENATE(LEFT('Activities Sheet'!C139,1),LEFT('Activities Sheet'!E139,1))," ")</f>
        <v> </v>
      </c>
    </row>
    <row r="140" ht="15.75" customHeight="1">
      <c r="A140" s="8" t="str">
        <f>IF('Activities Sheet'!I140=1,CONCATENATE(LEFT('Activities Sheet'!C140,1),LEFT('Activities Sheet'!E140,1))," ")</f>
        <v> </v>
      </c>
    </row>
    <row r="141" ht="15.75" customHeight="1">
      <c r="A141" s="8" t="str">
        <f>IF('Activities Sheet'!I141=1,CONCATENATE(LEFT('Activities Sheet'!C141,1),LEFT('Activities Sheet'!E141,1))," ")</f>
        <v> </v>
      </c>
    </row>
    <row r="142" ht="15.75" customHeight="1">
      <c r="A142" s="8" t="str">
        <f>IF('Activities Sheet'!I142=1,CONCATENATE(LEFT('Activities Sheet'!C142,1),LEFT('Activities Sheet'!E142,1))," ")</f>
        <v> </v>
      </c>
    </row>
    <row r="143" ht="15.75" customHeight="1">
      <c r="A143" s="8" t="str">
        <f>IF('Activities Sheet'!I143=1,CONCATENATE(LEFT('Activities Sheet'!C143,1),LEFT('Activities Sheet'!E143,1))," ")</f>
        <v> </v>
      </c>
    </row>
    <row r="144" ht="15.75" customHeight="1">
      <c r="A144" s="8" t="str">
        <f>IF('Activities Sheet'!I144=1,CONCATENATE(LEFT('Activities Sheet'!C144,1),LEFT('Activities Sheet'!E144,1))," ")</f>
        <v> </v>
      </c>
    </row>
    <row r="145" ht="15.75" customHeight="1">
      <c r="A145" s="8" t="str">
        <f>IF('Activities Sheet'!I145=1,CONCATENATE(LEFT('Activities Sheet'!C145,1),LEFT('Activities Sheet'!E145,1))," ")</f>
        <v> </v>
      </c>
    </row>
    <row r="146" ht="15.75" customHeight="1">
      <c r="A146" s="8" t="str">
        <f>IF('Activities Sheet'!I146=1,CONCATENATE(LEFT('Activities Sheet'!C146,1),LEFT('Activities Sheet'!E146,1))," ")</f>
        <v> </v>
      </c>
    </row>
    <row r="147" ht="15.75" customHeight="1">
      <c r="A147" s="8" t="str">
        <f>IF('Activities Sheet'!I147=1,CONCATENATE(LEFT('Activities Sheet'!C147,1),LEFT('Activities Sheet'!E147,1))," ")</f>
        <v> </v>
      </c>
    </row>
    <row r="148" ht="15.75" customHeight="1">
      <c r="A148" s="8" t="str">
        <f>IF('Activities Sheet'!I148=1,CONCATENATE(LEFT('Activities Sheet'!C148,1),LEFT('Activities Sheet'!E148,1))," ")</f>
        <v> </v>
      </c>
    </row>
    <row r="149" ht="15.75" customHeight="1">
      <c r="A149" s="8" t="str">
        <f>IF('Activities Sheet'!I149=1,CONCATENATE(LEFT('Activities Sheet'!C149,1),LEFT('Activities Sheet'!E149,1))," ")</f>
        <v> </v>
      </c>
    </row>
    <row r="150" ht="15.75" customHeight="1">
      <c r="A150" s="8" t="str">
        <f>IF('Activities Sheet'!I150=1,CONCATENATE(LEFT('Activities Sheet'!C150,1),LEFT('Activities Sheet'!E150,1))," ")</f>
        <v> </v>
      </c>
    </row>
    <row r="151" ht="15.75" customHeight="1">
      <c r="A151" s="8" t="str">
        <f>IF('Activities Sheet'!I151=1,CONCATENATE(LEFT('Activities Sheet'!C151,1),LEFT('Activities Sheet'!E151,1))," ")</f>
        <v> </v>
      </c>
    </row>
    <row r="152" ht="15.75" customHeight="1">
      <c r="A152" s="8" t="str">
        <f>IF('Activities Sheet'!I152=1,CONCATENATE(LEFT('Activities Sheet'!C152,1),LEFT('Activities Sheet'!E152,1))," ")</f>
        <v> </v>
      </c>
    </row>
    <row r="153" ht="15.75" customHeight="1">
      <c r="A153" s="8" t="str">
        <f>IF('Activities Sheet'!I153=1,CONCATENATE(LEFT('Activities Sheet'!C153,1),LEFT('Activities Sheet'!E153,1))," ")</f>
        <v> </v>
      </c>
    </row>
    <row r="154" ht="15.75" customHeight="1">
      <c r="A154" s="8" t="str">
        <f>IF('Activities Sheet'!I154=1,CONCATENATE(LEFT('Activities Sheet'!C154,1),LEFT('Activities Sheet'!E154,1))," ")</f>
        <v> </v>
      </c>
    </row>
    <row r="155" ht="15.75" customHeight="1">
      <c r="A155" s="8" t="str">
        <f>IF('Activities Sheet'!I155=1,CONCATENATE(LEFT('Activities Sheet'!C155,1),LEFT('Activities Sheet'!E155,1))," ")</f>
        <v> </v>
      </c>
    </row>
    <row r="156" ht="15.75" customHeight="1">
      <c r="A156" s="8" t="str">
        <f>IF('Activities Sheet'!I156=1,CONCATENATE(LEFT('Activities Sheet'!C156,1),LEFT('Activities Sheet'!E156,1))," ")</f>
        <v> </v>
      </c>
    </row>
    <row r="157" ht="15.75" customHeight="1">
      <c r="A157" s="8" t="str">
        <f>IF('Activities Sheet'!I157=1,CONCATENATE(LEFT('Activities Sheet'!C157,1),LEFT('Activities Sheet'!E157,1))," ")</f>
        <v> </v>
      </c>
    </row>
    <row r="158" ht="15.75" customHeight="1">
      <c r="A158" s="8" t="str">
        <f>IF('Activities Sheet'!I158=1,CONCATENATE(LEFT('Activities Sheet'!C158,1),LEFT('Activities Sheet'!E158,1))," ")</f>
        <v> </v>
      </c>
    </row>
    <row r="159" ht="15.75" customHeight="1">
      <c r="A159" s="8" t="str">
        <f>IF('Activities Sheet'!I159=1,CONCATENATE(LEFT('Activities Sheet'!C159,1),LEFT('Activities Sheet'!E159,1))," ")</f>
        <v> </v>
      </c>
    </row>
    <row r="160" ht="15.75" customHeight="1">
      <c r="A160" s="8" t="str">
        <f>IF('Activities Sheet'!I160=1,CONCATENATE(LEFT('Activities Sheet'!C160,1),LEFT('Activities Sheet'!E160,1))," ")</f>
        <v> </v>
      </c>
    </row>
    <row r="161" ht="15.75" customHeight="1">
      <c r="A161" s="8" t="str">
        <f>IF('Activities Sheet'!I161=1,CONCATENATE(LEFT('Activities Sheet'!C161,1),LEFT('Activities Sheet'!E161,1))," ")</f>
        <v> </v>
      </c>
    </row>
    <row r="162" ht="15.75" customHeight="1">
      <c r="A162" s="8" t="str">
        <f>IF('Activities Sheet'!I162=1,CONCATENATE(LEFT('Activities Sheet'!C162,1),LEFT('Activities Sheet'!E162,1))," ")</f>
        <v> </v>
      </c>
    </row>
    <row r="163" ht="15.75" customHeight="1">
      <c r="A163" s="8" t="str">
        <f>IF('Activities Sheet'!I163=1,CONCATENATE(LEFT('Activities Sheet'!C163,1),LEFT('Activities Sheet'!E163,1))," ")</f>
        <v> </v>
      </c>
    </row>
    <row r="164" ht="15.75" customHeight="1">
      <c r="A164" s="8" t="str">
        <f>IF('Activities Sheet'!I164=1,CONCATENATE(LEFT('Activities Sheet'!C164,1),LEFT('Activities Sheet'!E164,1))," ")</f>
        <v> </v>
      </c>
    </row>
    <row r="165" ht="15.75" customHeight="1">
      <c r="A165" s="8" t="str">
        <f>IF('Activities Sheet'!I165=1,CONCATENATE(LEFT('Activities Sheet'!C165,1),LEFT('Activities Sheet'!E165,1))," ")</f>
        <v> </v>
      </c>
    </row>
    <row r="166" ht="15.75" customHeight="1">
      <c r="A166" s="8" t="str">
        <f>IF('Activities Sheet'!I166=1,CONCATENATE(LEFT('Activities Sheet'!C166,1),LEFT('Activities Sheet'!E166,1))," ")</f>
        <v> </v>
      </c>
    </row>
    <row r="167" ht="15.75" customHeight="1">
      <c r="A167" s="8" t="str">
        <f>IF('Activities Sheet'!I167=1,CONCATENATE(LEFT('Activities Sheet'!C167,1),LEFT('Activities Sheet'!E167,1))," ")</f>
        <v> </v>
      </c>
    </row>
    <row r="168" ht="15.75" customHeight="1">
      <c r="A168" s="8" t="str">
        <f>IF('Activities Sheet'!I168=1,CONCATENATE(LEFT('Activities Sheet'!C168,1),LEFT('Activities Sheet'!E168,1))," ")</f>
        <v> </v>
      </c>
    </row>
    <row r="169" ht="15.75" customHeight="1">
      <c r="A169" s="8" t="str">
        <f>IF('Activities Sheet'!I169=1,CONCATENATE(LEFT('Activities Sheet'!C169,1),LEFT('Activities Sheet'!E169,1))," ")</f>
        <v> </v>
      </c>
    </row>
    <row r="170" ht="15.75" customHeight="1">
      <c r="A170" s="8" t="str">
        <f>IF('Activities Sheet'!I170=1,CONCATENATE(LEFT('Activities Sheet'!C170,1),LEFT('Activities Sheet'!E170,1))," ")</f>
        <v> </v>
      </c>
    </row>
    <row r="171" ht="15.75" customHeight="1">
      <c r="A171" s="8" t="str">
        <f>IF('Activities Sheet'!I171=1,CONCATENATE(LEFT('Activities Sheet'!C171,1),LEFT('Activities Sheet'!E171,1))," ")</f>
        <v> </v>
      </c>
    </row>
    <row r="172" ht="15.75" customHeight="1">
      <c r="A172" s="8" t="str">
        <f>IF('Activities Sheet'!I172=1,CONCATENATE(LEFT('Activities Sheet'!C172,1),LEFT('Activities Sheet'!E172,1))," ")</f>
        <v> </v>
      </c>
    </row>
    <row r="173" ht="15.75" customHeight="1">
      <c r="A173" s="8" t="str">
        <f>IF('Activities Sheet'!I173=1,CONCATENATE(LEFT('Activities Sheet'!C173,1),LEFT('Activities Sheet'!E173,1))," ")</f>
        <v> </v>
      </c>
    </row>
    <row r="174" ht="15.75" customHeight="1">
      <c r="A174" s="8" t="str">
        <f>IF('Activities Sheet'!I174=1,CONCATENATE(LEFT('Activities Sheet'!C174,1),LEFT('Activities Sheet'!E174,1))," ")</f>
        <v> </v>
      </c>
    </row>
    <row r="175" ht="15.75" customHeight="1">
      <c r="A175" s="8" t="str">
        <f>IF('Activities Sheet'!I175=1,CONCATENATE(LEFT('Activities Sheet'!C175,1),LEFT('Activities Sheet'!E175,1))," ")</f>
        <v> </v>
      </c>
    </row>
    <row r="176" ht="15.75" customHeight="1">
      <c r="A176" s="8" t="str">
        <f>IF('Activities Sheet'!I176=1,CONCATENATE(LEFT('Activities Sheet'!C176,1),LEFT('Activities Sheet'!E176,1))," ")</f>
        <v> </v>
      </c>
    </row>
    <row r="177" ht="15.75" customHeight="1">
      <c r="A177" s="8" t="str">
        <f>IF('Activities Sheet'!I177=1,CONCATENATE(LEFT('Activities Sheet'!C177,1),LEFT('Activities Sheet'!E177,1))," ")</f>
        <v> </v>
      </c>
    </row>
    <row r="178" ht="15.75" customHeight="1">
      <c r="A178" s="8" t="str">
        <f>IF('Activities Sheet'!I178=1,CONCATENATE(LEFT('Activities Sheet'!C178,1),LEFT('Activities Sheet'!E178,1))," ")</f>
        <v> </v>
      </c>
    </row>
    <row r="179" ht="15.75" customHeight="1">
      <c r="A179" s="8" t="str">
        <f>IF('Activities Sheet'!I179=1,CONCATENATE(LEFT('Activities Sheet'!C179,1),LEFT('Activities Sheet'!E179,1))," ")</f>
        <v> </v>
      </c>
    </row>
    <row r="180" ht="15.75" customHeight="1">
      <c r="A180" s="8" t="str">
        <f>IF('Activities Sheet'!I180=1,CONCATENATE(LEFT('Activities Sheet'!C180,1),LEFT('Activities Sheet'!E180,1))," ")</f>
        <v> </v>
      </c>
    </row>
    <row r="181" ht="15.75" customHeight="1">
      <c r="A181" s="8" t="str">
        <f>IF('Activities Sheet'!I181=1,CONCATENATE(LEFT('Activities Sheet'!C181,1),LEFT('Activities Sheet'!E181,1))," ")</f>
        <v> </v>
      </c>
    </row>
    <row r="182" ht="15.75" customHeight="1">
      <c r="A182" s="8" t="str">
        <f>IF('Activities Sheet'!I182=1,CONCATENATE(LEFT('Activities Sheet'!C182,1),LEFT('Activities Sheet'!E182,1))," ")</f>
        <v> </v>
      </c>
    </row>
    <row r="183" ht="15.75" customHeight="1">
      <c r="A183" s="8" t="str">
        <f>IF('Activities Sheet'!I183=1,CONCATENATE(LEFT('Activities Sheet'!C183,1),LEFT('Activities Sheet'!E183,1))," ")</f>
        <v> </v>
      </c>
    </row>
    <row r="184" ht="15.75" customHeight="1">
      <c r="A184" s="8" t="str">
        <f>IF('Activities Sheet'!I184=1,CONCATENATE(LEFT('Activities Sheet'!C184,1),LEFT('Activities Sheet'!E184,1))," ")</f>
        <v> </v>
      </c>
    </row>
    <row r="185" ht="15.75" customHeight="1">
      <c r="A185" s="8" t="str">
        <f>IF('Activities Sheet'!I185=1,CONCATENATE(LEFT('Activities Sheet'!C185,1),LEFT('Activities Sheet'!E185,1))," ")</f>
        <v> </v>
      </c>
    </row>
    <row r="186" ht="15.75" customHeight="1">
      <c r="A186" s="8" t="str">
        <f>IF('Activities Sheet'!I186=1,CONCATENATE(LEFT('Activities Sheet'!C186,1),LEFT('Activities Sheet'!E186,1))," ")</f>
        <v> </v>
      </c>
    </row>
    <row r="187" ht="15.75" customHeight="1">
      <c r="A187" s="8" t="str">
        <f>IF('Activities Sheet'!I187=1,CONCATENATE(LEFT('Activities Sheet'!C187,1),LEFT('Activities Sheet'!E187,1))," ")</f>
        <v> </v>
      </c>
    </row>
    <row r="188" ht="15.75" customHeight="1">
      <c r="A188" s="8" t="str">
        <f>IF('Activities Sheet'!I188=1,CONCATENATE(LEFT('Activities Sheet'!C188,1),LEFT('Activities Sheet'!E188,1))," ")</f>
        <v> </v>
      </c>
    </row>
    <row r="189" ht="15.75" customHeight="1">
      <c r="A189" s="8" t="str">
        <f>IF('Activities Sheet'!I189=1,CONCATENATE(LEFT('Activities Sheet'!C189,1),LEFT('Activities Sheet'!E189,1))," ")</f>
        <v> </v>
      </c>
    </row>
    <row r="190" ht="15.75" customHeight="1">
      <c r="A190" s="8" t="str">
        <f>IF('Activities Sheet'!I190=1,CONCATENATE(LEFT('Activities Sheet'!C190,1),LEFT('Activities Sheet'!E190,1))," ")</f>
        <v> </v>
      </c>
    </row>
    <row r="191" ht="15.75" customHeight="1">
      <c r="A191" s="8" t="str">
        <f>IF('Activities Sheet'!I191=1,CONCATENATE(LEFT('Activities Sheet'!C191,1),LEFT('Activities Sheet'!E191,1))," ")</f>
        <v> </v>
      </c>
    </row>
    <row r="192" ht="15.75" customHeight="1">
      <c r="A192" s="8" t="str">
        <f>IF('Activities Sheet'!I192=1,CONCATENATE(LEFT('Activities Sheet'!C192,1),LEFT('Activities Sheet'!E192,1))," ")</f>
        <v> </v>
      </c>
    </row>
    <row r="193" ht="15.75" customHeight="1">
      <c r="A193" s="8" t="str">
        <f>IF('Activities Sheet'!I193=1,CONCATENATE(LEFT('Activities Sheet'!C193,1),LEFT('Activities Sheet'!E193,1))," ")</f>
        <v> </v>
      </c>
    </row>
    <row r="194" ht="15.75" customHeight="1">
      <c r="A194" s="8" t="str">
        <f>IF('Activities Sheet'!I194=1,CONCATENATE(LEFT('Activities Sheet'!C194,1),LEFT('Activities Sheet'!E194,1))," ")</f>
        <v> </v>
      </c>
    </row>
    <row r="195" ht="15.75" customHeight="1">
      <c r="A195" s="8" t="str">
        <f>IF('Activities Sheet'!I195=1,CONCATENATE(LEFT('Activities Sheet'!C195,1),LEFT('Activities Sheet'!E195,1))," ")</f>
        <v> </v>
      </c>
    </row>
    <row r="196" ht="15.75" customHeight="1">
      <c r="A196" s="8" t="str">
        <f>IF('Activities Sheet'!I196=1,CONCATENATE(LEFT('Activities Sheet'!C196,1),LEFT('Activities Sheet'!E196,1))," ")</f>
        <v> </v>
      </c>
    </row>
    <row r="197" ht="15.75" customHeight="1">
      <c r="A197" s="8" t="str">
        <f>IF('Activities Sheet'!I197=1,CONCATENATE(LEFT('Activities Sheet'!C197,1),LEFT('Activities Sheet'!E197,1))," ")</f>
        <v> </v>
      </c>
    </row>
    <row r="198" ht="15.75" customHeight="1">
      <c r="A198" s="8" t="str">
        <f>IF('Activities Sheet'!I198=1,CONCATENATE(LEFT('Activities Sheet'!C198,1),LEFT('Activities Sheet'!E198,1))," ")</f>
        <v> </v>
      </c>
    </row>
    <row r="199" ht="15.75" customHeight="1">
      <c r="A199" s="8" t="str">
        <f>IF('Activities Sheet'!I199=1,CONCATENATE(LEFT('Activities Sheet'!C199,1),LEFT('Activities Sheet'!E199,1))," ")</f>
        <v> </v>
      </c>
    </row>
    <row r="200" ht="15.75" customHeight="1">
      <c r="A200" s="8" t="str">
        <f>IF('Activities Sheet'!I200=1,CONCATENATE(LEFT('Activities Sheet'!C200,1),LEFT('Activities Sheet'!E200,1))," ")</f>
        <v> </v>
      </c>
    </row>
    <row r="201" ht="15.75" customHeight="1">
      <c r="A201" s="8" t="str">
        <f>IF('Activities Sheet'!I201=1,CONCATENATE(LEFT('Activities Sheet'!C201,1),LEFT('Activities Sheet'!E201,1))," ")</f>
        <v> </v>
      </c>
    </row>
    <row r="202" ht="15.75" customHeight="1">
      <c r="A202" s="8" t="str">
        <f>IF('Activities Sheet'!I202=1,CONCATENATE(LEFT('Activities Sheet'!C202,1),LEFT('Activities Sheet'!E202,1))," ")</f>
        <v> </v>
      </c>
    </row>
    <row r="203" ht="15.75" customHeight="1">
      <c r="A203" s="8" t="str">
        <f>IF('Activities Sheet'!I203=1,CONCATENATE(LEFT('Activities Sheet'!C203,1),LEFT('Activities Sheet'!E203,1))," ")</f>
        <v> </v>
      </c>
    </row>
    <row r="204" ht="15.75" customHeight="1">
      <c r="A204" s="8" t="str">
        <f>IF('Activities Sheet'!I204=1,CONCATENATE(LEFT('Activities Sheet'!C204,1),LEFT('Activities Sheet'!E204,1))," ")</f>
        <v> </v>
      </c>
    </row>
    <row r="205" ht="15.75" customHeight="1">
      <c r="A205" s="8" t="str">
        <f>IF('Activities Sheet'!I205=1,CONCATENATE(LEFT('Activities Sheet'!C205,1),LEFT('Activities Sheet'!E205,1))," ")</f>
        <v> </v>
      </c>
    </row>
    <row r="206" ht="15.75" customHeight="1">
      <c r="A206" s="8" t="str">
        <f>IF('Activities Sheet'!I206=1,CONCATENATE(LEFT('Activities Sheet'!C206,1),LEFT('Activities Sheet'!E206,1))," ")</f>
        <v> </v>
      </c>
    </row>
    <row r="207" ht="15.75" customHeight="1">
      <c r="A207" s="8" t="str">
        <f>IF('Activities Sheet'!I207=1,CONCATENATE(LEFT('Activities Sheet'!C207,1),LEFT('Activities Sheet'!E207,1))," ")</f>
        <v> </v>
      </c>
    </row>
    <row r="208" ht="15.75" customHeight="1">
      <c r="A208" s="8" t="str">
        <f>IF('Activities Sheet'!I208=1,CONCATENATE(LEFT('Activities Sheet'!C208,1),LEFT('Activities Sheet'!E208,1))," ")</f>
        <v> </v>
      </c>
    </row>
    <row r="209" ht="15.75" customHeight="1">
      <c r="A209" s="8" t="str">
        <f>IF('Activities Sheet'!I209=1,CONCATENATE(LEFT('Activities Sheet'!C209,1),LEFT('Activities Sheet'!E209,1))," ")</f>
        <v> </v>
      </c>
    </row>
    <row r="210" ht="15.75" customHeight="1">
      <c r="A210" s="8" t="str">
        <f>IF('Activities Sheet'!I210=1,CONCATENATE(LEFT('Activities Sheet'!C210,1),LEFT('Activities Sheet'!E210,1))," ")</f>
        <v> </v>
      </c>
    </row>
    <row r="211" ht="15.75" customHeight="1">
      <c r="A211" s="8" t="str">
        <f>IF('Activities Sheet'!I211=1,CONCATENATE(LEFT('Activities Sheet'!C211,1),LEFT('Activities Sheet'!E211,1))," ")</f>
        <v> </v>
      </c>
    </row>
    <row r="212" ht="15.75" customHeight="1">
      <c r="A212" s="8" t="str">
        <f>IF('Activities Sheet'!I212=1,CONCATENATE(LEFT('Activities Sheet'!C212,1),LEFT('Activities Sheet'!E212,1))," ")</f>
        <v> </v>
      </c>
    </row>
    <row r="213" ht="15.75" customHeight="1">
      <c r="A213" s="8" t="str">
        <f>IF('Activities Sheet'!I213=1,CONCATENATE(LEFT('Activities Sheet'!C213,1),LEFT('Activities Sheet'!E213,1))," ")</f>
        <v> </v>
      </c>
    </row>
    <row r="214" ht="15.75" customHeight="1">
      <c r="A214" s="8" t="str">
        <f>IF('Activities Sheet'!I214=1,CONCATENATE(LEFT('Activities Sheet'!C214,1),LEFT('Activities Sheet'!E214,1))," ")</f>
        <v> </v>
      </c>
    </row>
    <row r="215" ht="15.75" customHeight="1">
      <c r="A215" s="8" t="str">
        <f>IF('Activities Sheet'!I215=1,CONCATENATE(LEFT('Activities Sheet'!C215,1),LEFT('Activities Sheet'!E215,1))," ")</f>
        <v> </v>
      </c>
    </row>
    <row r="216" ht="15.75" customHeight="1">
      <c r="A216" s="8" t="str">
        <f>IF('Activities Sheet'!I216=1,CONCATENATE(LEFT('Activities Sheet'!C216,1),LEFT('Activities Sheet'!E216,1))," ")</f>
        <v> </v>
      </c>
    </row>
    <row r="217" ht="15.75" customHeight="1">
      <c r="A217" s="8" t="str">
        <f>IF('Activities Sheet'!I217=1,CONCATENATE(LEFT('Activities Sheet'!C217,1),LEFT('Activities Sheet'!E217,1))," ")</f>
        <v> </v>
      </c>
    </row>
    <row r="218" ht="15.75" customHeight="1">
      <c r="A218" s="8" t="str">
        <f>IF('Activities Sheet'!I218=1,CONCATENATE(LEFT('Activities Sheet'!C218,1),LEFT('Activities Sheet'!E218,1))," ")</f>
        <v> </v>
      </c>
    </row>
    <row r="219" ht="15.75" customHeight="1">
      <c r="A219" s="8" t="str">
        <f>IF('Activities Sheet'!I219=1,CONCATENATE(LEFT('Activities Sheet'!C219,1),LEFT('Activities Sheet'!E219,1))," ")</f>
        <v> </v>
      </c>
    </row>
    <row r="220" ht="15.75" customHeight="1">
      <c r="A220" s="8" t="str">
        <f>IF('Activities Sheet'!I220=1,CONCATENATE(LEFT('Activities Sheet'!C220,1),LEFT('Activities Sheet'!E220,1))," ")</f>
        <v> </v>
      </c>
    </row>
    <row r="221" ht="15.75" customHeight="1">
      <c r="A221" s="8" t="str">
        <f>IF('Activities Sheet'!I221=1,CONCATENATE(LEFT('Activities Sheet'!C221,1),LEFT('Activities Sheet'!E221,1))," ")</f>
        <v> </v>
      </c>
    </row>
    <row r="222" ht="15.75" customHeight="1">
      <c r="A222" s="8" t="str">
        <f>IF('Activities Sheet'!I222=1,CONCATENATE(LEFT('Activities Sheet'!C222,1),LEFT('Activities Sheet'!E222,1))," ")</f>
        <v> </v>
      </c>
    </row>
    <row r="223" ht="15.75" customHeight="1">
      <c r="A223" s="8" t="str">
        <f>IF('Activities Sheet'!I223=1,CONCATENATE(LEFT('Activities Sheet'!C223,1),LEFT('Activities Sheet'!E223,1))," ")</f>
        <v> </v>
      </c>
    </row>
    <row r="224" ht="15.75" customHeight="1">
      <c r="A224" s="8" t="str">
        <f>IF('Activities Sheet'!I224=1,CONCATENATE(LEFT('Activities Sheet'!C224,1),LEFT('Activities Sheet'!E224,1))," ")</f>
        <v> </v>
      </c>
    </row>
    <row r="225" ht="15.75" customHeight="1">
      <c r="A225" s="8" t="str">
        <f>IF('Activities Sheet'!I225=1,CONCATENATE(LEFT('Activities Sheet'!C225,1),LEFT('Activities Sheet'!E225,1))," ")</f>
        <v> </v>
      </c>
    </row>
    <row r="226" ht="15.75" customHeight="1">
      <c r="A226" s="8" t="str">
        <f>IF('Activities Sheet'!I226=1,CONCATENATE(LEFT('Activities Sheet'!C226,1),LEFT('Activities Sheet'!E226,1))," ")</f>
        <v> </v>
      </c>
    </row>
    <row r="227" ht="15.75" customHeight="1">
      <c r="A227" s="8" t="str">
        <f>IF('Activities Sheet'!I227=1,CONCATENATE(LEFT('Activities Sheet'!C227,1),LEFT('Activities Sheet'!E227,1))," ")</f>
        <v> </v>
      </c>
    </row>
    <row r="228" ht="15.75" customHeight="1">
      <c r="A228" s="8" t="str">
        <f>IF('Activities Sheet'!I228=1,CONCATENATE(LEFT('Activities Sheet'!C228,1),LEFT('Activities Sheet'!E228,1))," ")</f>
        <v> </v>
      </c>
    </row>
    <row r="229" ht="15.75" customHeight="1">
      <c r="A229" s="8" t="str">
        <f>IF('Activities Sheet'!I229=1,CONCATENATE(LEFT('Activities Sheet'!C229,1),LEFT('Activities Sheet'!E229,1))," ")</f>
        <v> </v>
      </c>
    </row>
    <row r="230" ht="15.75" customHeight="1">
      <c r="A230" s="8" t="str">
        <f>IF('Activities Sheet'!I230=1,CONCATENATE(LEFT('Activities Sheet'!C230,1),LEFT('Activities Sheet'!E230,1))," ")</f>
        <v> </v>
      </c>
    </row>
    <row r="231" ht="15.75" customHeight="1">
      <c r="A231" s="8" t="str">
        <f>IF('Activities Sheet'!I231=1,CONCATENATE(LEFT('Activities Sheet'!C231,1),LEFT('Activities Sheet'!E231,1))," ")</f>
        <v> </v>
      </c>
    </row>
    <row r="232" ht="15.75" customHeight="1">
      <c r="A232" s="8" t="str">
        <f>IF('Activities Sheet'!I232=1,CONCATENATE(LEFT('Activities Sheet'!C232,1),LEFT('Activities Sheet'!E232,1))," ")</f>
        <v> </v>
      </c>
    </row>
    <row r="233" ht="15.75" customHeight="1">
      <c r="A233" s="8" t="str">
        <f>IF('Activities Sheet'!I233=1,CONCATENATE(LEFT('Activities Sheet'!C233,1),LEFT('Activities Sheet'!E233,1))," ")</f>
        <v> </v>
      </c>
    </row>
    <row r="234" ht="15.75" customHeight="1">
      <c r="A234" s="8" t="str">
        <f>IF('Activities Sheet'!I234=1,CONCATENATE(LEFT('Activities Sheet'!C234,1),LEFT('Activities Sheet'!E234,1))," ")</f>
        <v> </v>
      </c>
    </row>
    <row r="235" ht="15.75" customHeight="1">
      <c r="A235" s="8" t="str">
        <f>IF('Activities Sheet'!I235=1,CONCATENATE(LEFT('Activities Sheet'!C235,1),LEFT('Activities Sheet'!E235,1))," ")</f>
        <v> </v>
      </c>
    </row>
    <row r="236" ht="15.75" customHeight="1">
      <c r="A236" s="8" t="str">
        <f>IF('Activities Sheet'!I236=1,CONCATENATE(LEFT('Activities Sheet'!C236,1),LEFT('Activities Sheet'!E236,1))," ")</f>
        <v> </v>
      </c>
    </row>
    <row r="237" ht="15.75" customHeight="1">
      <c r="A237" s="8" t="str">
        <f>IF('Activities Sheet'!I237=1,CONCATENATE(LEFT('Activities Sheet'!C237,1),LEFT('Activities Sheet'!E237,1))," ")</f>
        <v> </v>
      </c>
    </row>
    <row r="238" ht="15.75" customHeight="1">
      <c r="A238" s="8" t="str">
        <f>IF('Activities Sheet'!I238=1,CONCATENATE(LEFT('Activities Sheet'!C238,1),LEFT('Activities Sheet'!E238,1))," ")</f>
        <v> </v>
      </c>
    </row>
    <row r="239" ht="15.75" customHeight="1">
      <c r="A239" s="8" t="str">
        <f>IF('Activities Sheet'!I239=1,CONCATENATE(LEFT('Activities Sheet'!C239,1),LEFT('Activities Sheet'!E239,1))," ")</f>
        <v> </v>
      </c>
    </row>
    <row r="240" ht="15.75" customHeight="1">
      <c r="A240" s="8" t="str">
        <f>IF('Activities Sheet'!I240=1,CONCATENATE(LEFT('Activities Sheet'!C240,1),LEFT('Activities Sheet'!E240,1))," ")</f>
        <v> </v>
      </c>
    </row>
    <row r="241" ht="15.75" customHeight="1">
      <c r="A241" s="8" t="str">
        <f>IF('Activities Sheet'!I241=1,CONCATENATE(LEFT('Activities Sheet'!C241,1),LEFT('Activities Sheet'!E241,1))," ")</f>
        <v> </v>
      </c>
    </row>
    <row r="242" ht="15.75" customHeight="1">
      <c r="A242" s="8" t="str">
        <f>IF('Activities Sheet'!I242=1,CONCATENATE(LEFT('Activities Sheet'!C242,1),LEFT('Activities Sheet'!E242,1))," ")</f>
        <v> </v>
      </c>
    </row>
    <row r="243" ht="15.75" customHeight="1">
      <c r="A243" s="8" t="str">
        <f>IF('Activities Sheet'!I243=1,CONCATENATE(LEFT('Activities Sheet'!C243,1),LEFT('Activities Sheet'!E243,1))," ")</f>
        <v> </v>
      </c>
    </row>
    <row r="244" ht="15.75" customHeight="1">
      <c r="A244" s="8" t="str">
        <f>IF('Activities Sheet'!I244=1,CONCATENATE(LEFT('Activities Sheet'!C244,1),LEFT('Activities Sheet'!E244,1))," ")</f>
        <v> </v>
      </c>
    </row>
    <row r="245" ht="15.75" customHeight="1">
      <c r="A245" s="8" t="str">
        <f>IF('Activities Sheet'!I245=1,CONCATENATE(LEFT('Activities Sheet'!C245,1),LEFT('Activities Sheet'!E245,1))," ")</f>
        <v> </v>
      </c>
    </row>
    <row r="246" ht="15.75" customHeight="1">
      <c r="A246" s="8" t="str">
        <f>IF('Activities Sheet'!I246=1,CONCATENATE(LEFT('Activities Sheet'!C246,1),LEFT('Activities Sheet'!E246,1))," ")</f>
        <v> </v>
      </c>
    </row>
    <row r="247" ht="15.75" customHeight="1">
      <c r="A247" s="8" t="str">
        <f>IF('Activities Sheet'!I247=1,CONCATENATE(LEFT('Activities Sheet'!C247,1),LEFT('Activities Sheet'!E247,1))," ")</f>
        <v> </v>
      </c>
    </row>
    <row r="248" ht="15.75" customHeight="1">
      <c r="A248" s="8" t="str">
        <f>IF('Activities Sheet'!I248=1,CONCATENATE(LEFT('Activities Sheet'!C248,1),LEFT('Activities Sheet'!E248,1))," ")</f>
        <v> </v>
      </c>
    </row>
    <row r="249" ht="15.75" customHeight="1">
      <c r="A249" s="8" t="str">
        <f>IF('Activities Sheet'!I249=1,CONCATENATE(LEFT('Activities Sheet'!C249,1),LEFT('Activities Sheet'!E249,1))," ")</f>
        <v> </v>
      </c>
    </row>
    <row r="250" ht="15.75" customHeight="1">
      <c r="A250" s="8" t="str">
        <f>IF('Activities Sheet'!I250=1,CONCATENATE(LEFT('Activities Sheet'!C250,1),LEFT('Activities Sheet'!E250,1))," ")</f>
        <v> </v>
      </c>
    </row>
    <row r="251" ht="15.75" customHeight="1">
      <c r="A251" s="8" t="str">
        <f>IF('Activities Sheet'!I251=1,CONCATENATE(LEFT('Activities Sheet'!C251,1),LEFT('Activities Sheet'!E251,1))," ")</f>
        <v> </v>
      </c>
    </row>
    <row r="252" ht="15.75" customHeight="1">
      <c r="A252" s="8" t="str">
        <f>IF('Activities Sheet'!I252=1,CONCATENATE(LEFT('Activities Sheet'!C252,1),LEFT('Activities Sheet'!E252,1))," ")</f>
        <v> </v>
      </c>
    </row>
    <row r="253" ht="15.75" customHeight="1">
      <c r="A253" s="8" t="str">
        <f>IF('Activities Sheet'!I253=1,CONCATENATE(LEFT('Activities Sheet'!C253,1),LEFT('Activities Sheet'!E253,1))," ")</f>
        <v> </v>
      </c>
    </row>
    <row r="254" ht="15.75" customHeight="1">
      <c r="A254" s="8" t="str">
        <f>IF('Activities Sheet'!I254=1,CONCATENATE(LEFT('Activities Sheet'!C254,1),LEFT('Activities Sheet'!E254,1))," ")</f>
        <v> </v>
      </c>
    </row>
    <row r="255" ht="15.75" customHeight="1">
      <c r="A255" s="8" t="str">
        <f>IF('Activities Sheet'!I255=1,CONCATENATE(LEFT('Activities Sheet'!C255,1),LEFT('Activities Sheet'!E255,1))," ")</f>
        <v> </v>
      </c>
    </row>
    <row r="256" ht="15.75" customHeight="1">
      <c r="A256" s="8" t="str">
        <f>IF('Activities Sheet'!I256=1,CONCATENATE(LEFT('Activities Sheet'!C256,1),LEFT('Activities Sheet'!E256,1))," ")</f>
        <v> </v>
      </c>
    </row>
    <row r="257" ht="15.75" customHeight="1">
      <c r="A257" s="8" t="str">
        <f>IF('Activities Sheet'!I257=1,CONCATENATE(LEFT('Activities Sheet'!C257,1),LEFT('Activities Sheet'!E257,1))," ")</f>
        <v> </v>
      </c>
    </row>
    <row r="258" ht="15.75" customHeight="1">
      <c r="A258" s="8" t="str">
        <f>IF('Activities Sheet'!I258=1,CONCATENATE(LEFT('Activities Sheet'!C258,1),LEFT('Activities Sheet'!E258,1))," ")</f>
        <v> </v>
      </c>
    </row>
    <row r="259" ht="15.75" customHeight="1">
      <c r="A259" s="8" t="str">
        <f>IF('Activities Sheet'!I259=1,CONCATENATE(LEFT('Activities Sheet'!C259,1),LEFT('Activities Sheet'!E259,1))," ")</f>
        <v> </v>
      </c>
    </row>
    <row r="260" ht="15.75" customHeight="1">
      <c r="A260" s="8" t="str">
        <f>IF('Activities Sheet'!I260=1,CONCATENATE(LEFT('Activities Sheet'!C260,1),LEFT('Activities Sheet'!E260,1))," ")</f>
        <v> </v>
      </c>
    </row>
    <row r="261" ht="15.75" customHeight="1">
      <c r="A261" s="8" t="str">
        <f>IF('Activities Sheet'!I261=1,CONCATENATE(LEFT('Activities Sheet'!C261,1),LEFT('Activities Sheet'!E261,1))," ")</f>
        <v> </v>
      </c>
    </row>
    <row r="262" ht="15.75" customHeight="1">
      <c r="A262" s="8" t="str">
        <f>IF('Activities Sheet'!I262=1,CONCATENATE(LEFT('Activities Sheet'!C262,1),LEFT('Activities Sheet'!E262,1))," ")</f>
        <v> </v>
      </c>
    </row>
    <row r="263" ht="15.75" customHeight="1">
      <c r="A263" s="8" t="str">
        <f>IF('Activities Sheet'!I263=1,CONCATENATE(LEFT('Activities Sheet'!C263,1),LEFT('Activities Sheet'!E263,1))," ")</f>
        <v> </v>
      </c>
    </row>
    <row r="264" ht="15.75" customHeight="1">
      <c r="A264" s="8" t="str">
        <f>IF('Activities Sheet'!I264=1,CONCATENATE(LEFT('Activities Sheet'!C264,1),LEFT('Activities Sheet'!E264,1))," ")</f>
        <v> </v>
      </c>
    </row>
    <row r="265" ht="15.75" customHeight="1">
      <c r="A265" s="8" t="str">
        <f>IF('Activities Sheet'!I265=1,CONCATENATE(LEFT('Activities Sheet'!C265,1),LEFT('Activities Sheet'!E265,1))," ")</f>
        <v> </v>
      </c>
    </row>
    <row r="266" ht="15.75" customHeight="1">
      <c r="A266" s="8" t="str">
        <f>IF('Activities Sheet'!I266=1,CONCATENATE(LEFT('Activities Sheet'!C266,1),LEFT('Activities Sheet'!E266,1))," ")</f>
        <v> </v>
      </c>
    </row>
    <row r="267" ht="15.75" customHeight="1">
      <c r="A267" s="8" t="str">
        <f>IF('Activities Sheet'!I267=1,CONCATENATE(LEFT('Activities Sheet'!C267,1),LEFT('Activities Sheet'!E267,1))," ")</f>
        <v> </v>
      </c>
    </row>
    <row r="268" ht="15.75" customHeight="1">
      <c r="A268" s="8" t="str">
        <f>IF('Activities Sheet'!I268=1,CONCATENATE(LEFT('Activities Sheet'!C268,1),LEFT('Activities Sheet'!E268,1))," ")</f>
        <v> </v>
      </c>
    </row>
    <row r="269" ht="15.75" customHeight="1">
      <c r="A269" s="8" t="str">
        <f>IF('Activities Sheet'!I269=1,CONCATENATE(LEFT('Activities Sheet'!C269,1),LEFT('Activities Sheet'!E269,1))," ")</f>
        <v> </v>
      </c>
    </row>
    <row r="270" ht="15.75" customHeight="1">
      <c r="A270" s="8" t="str">
        <f>IF('Activities Sheet'!I270=1,CONCATENATE(LEFT('Activities Sheet'!C270,1),LEFT('Activities Sheet'!E270,1))," ")</f>
        <v> </v>
      </c>
    </row>
    <row r="271" ht="15.75" customHeight="1">
      <c r="A271" s="8" t="str">
        <f>IF('Activities Sheet'!I271=1,CONCATENATE(LEFT('Activities Sheet'!C271,1),LEFT('Activities Sheet'!E271,1))," ")</f>
        <v> </v>
      </c>
    </row>
    <row r="272" ht="15.75" customHeight="1">
      <c r="A272" s="8" t="str">
        <f>IF('Activities Sheet'!I272=1,CONCATENATE(LEFT('Activities Sheet'!C272,1),LEFT('Activities Sheet'!E272,1))," ")</f>
        <v> </v>
      </c>
    </row>
    <row r="273" ht="15.75" customHeight="1">
      <c r="A273" s="8" t="str">
        <f>IF('Activities Sheet'!I273=1,CONCATENATE(LEFT('Activities Sheet'!C273,1),LEFT('Activities Sheet'!E273,1))," ")</f>
        <v> </v>
      </c>
    </row>
    <row r="274" ht="15.75" customHeight="1">
      <c r="A274" s="8" t="str">
        <f>IF('Activities Sheet'!I274=1,CONCATENATE(LEFT('Activities Sheet'!C274,1),LEFT('Activities Sheet'!E274,1))," ")</f>
        <v> </v>
      </c>
    </row>
    <row r="275" ht="15.75" customHeight="1">
      <c r="A275" s="8" t="str">
        <f>IF('Activities Sheet'!I275=1,CONCATENATE(LEFT('Activities Sheet'!C275,1),LEFT('Activities Sheet'!E275,1))," ")</f>
        <v> </v>
      </c>
    </row>
    <row r="276" ht="15.75" customHeight="1">
      <c r="A276" s="8" t="str">
        <f>IF('Activities Sheet'!I276=1,CONCATENATE(LEFT('Activities Sheet'!C276,1),LEFT('Activities Sheet'!E276,1))," ")</f>
        <v> </v>
      </c>
    </row>
    <row r="277" ht="15.75" customHeight="1">
      <c r="A277" s="8" t="str">
        <f>IF('Activities Sheet'!I277=1,CONCATENATE(LEFT('Activities Sheet'!C277,1),LEFT('Activities Sheet'!E277,1))," ")</f>
        <v> </v>
      </c>
    </row>
    <row r="278" ht="15.75" customHeight="1">
      <c r="A278" s="8" t="str">
        <f>IF('Activities Sheet'!I278=1,CONCATENATE(LEFT('Activities Sheet'!C278,1),LEFT('Activities Sheet'!E278,1))," ")</f>
        <v> </v>
      </c>
    </row>
    <row r="279" ht="15.75" customHeight="1">
      <c r="A279" s="8" t="str">
        <f>IF('Activities Sheet'!I279=1,CONCATENATE(LEFT('Activities Sheet'!C279,1),LEFT('Activities Sheet'!E279,1))," ")</f>
        <v> </v>
      </c>
    </row>
    <row r="280" ht="15.75" customHeight="1">
      <c r="A280" s="8" t="str">
        <f>IF('Activities Sheet'!I280=1,CONCATENATE(LEFT('Activities Sheet'!C280,1),LEFT('Activities Sheet'!E280,1))," ")</f>
        <v> </v>
      </c>
    </row>
    <row r="281" ht="15.75" customHeight="1">
      <c r="A281" s="8" t="str">
        <f>IF('Activities Sheet'!I281=1,CONCATENATE(LEFT('Activities Sheet'!C281,1),LEFT('Activities Sheet'!E281,1))," ")</f>
        <v> </v>
      </c>
    </row>
    <row r="282" ht="15.75" customHeight="1">
      <c r="A282" s="8" t="str">
        <f>IF('Activities Sheet'!I282=1,CONCATENATE(LEFT('Activities Sheet'!C282,1),LEFT('Activities Sheet'!E282,1))," ")</f>
        <v> </v>
      </c>
    </row>
    <row r="283" ht="15.75" customHeight="1">
      <c r="A283" s="8" t="str">
        <f>IF('Activities Sheet'!I283=1,CONCATENATE(LEFT('Activities Sheet'!C283,1),LEFT('Activities Sheet'!E283,1))," ")</f>
        <v> </v>
      </c>
    </row>
    <row r="284" ht="15.75" customHeight="1">
      <c r="A284" s="8" t="str">
        <f>IF('Activities Sheet'!I284=1,CONCATENATE(LEFT('Activities Sheet'!C284,1),LEFT('Activities Sheet'!E284,1))," ")</f>
        <v> </v>
      </c>
    </row>
    <row r="285" ht="15.75" customHeight="1">
      <c r="A285" s="8" t="str">
        <f>IF('Activities Sheet'!I285=1,CONCATENATE(LEFT('Activities Sheet'!C285,1),LEFT('Activities Sheet'!E285,1))," ")</f>
        <v> </v>
      </c>
    </row>
    <row r="286" ht="15.75" customHeight="1">
      <c r="A286" s="8" t="str">
        <f>IF('Activities Sheet'!I286=1,CONCATENATE(LEFT('Activities Sheet'!C286,1),LEFT('Activities Sheet'!E286,1))," ")</f>
        <v> </v>
      </c>
    </row>
    <row r="287" ht="15.75" customHeight="1">
      <c r="A287" s="8" t="str">
        <f>IF('Activities Sheet'!I287=1,CONCATENATE(LEFT('Activities Sheet'!C287,1),LEFT('Activities Sheet'!E287,1))," ")</f>
        <v> </v>
      </c>
    </row>
    <row r="288" ht="15.75" customHeight="1">
      <c r="A288" s="8" t="str">
        <f>IF('Activities Sheet'!I288=1,CONCATENATE(LEFT('Activities Sheet'!C288,1),LEFT('Activities Sheet'!E288,1))," ")</f>
        <v> </v>
      </c>
    </row>
    <row r="289" ht="15.75" customHeight="1">
      <c r="A289" s="8" t="str">
        <f>IF('Activities Sheet'!I289=1,CONCATENATE(LEFT('Activities Sheet'!C289,1),LEFT('Activities Sheet'!E289,1))," ")</f>
        <v> </v>
      </c>
    </row>
    <row r="290" ht="15.75" customHeight="1">
      <c r="A290" s="8" t="str">
        <f>IF('Activities Sheet'!I290=1,CONCATENATE(LEFT('Activities Sheet'!C290,1),LEFT('Activities Sheet'!E290,1))," ")</f>
        <v> </v>
      </c>
    </row>
    <row r="291" ht="15.75" customHeight="1">
      <c r="A291" s="8" t="str">
        <f>IF('Activities Sheet'!I291=1,CONCATENATE(LEFT('Activities Sheet'!C291,1),LEFT('Activities Sheet'!E291,1))," ")</f>
        <v> </v>
      </c>
    </row>
    <row r="292" ht="15.75" customHeight="1">
      <c r="A292" s="8" t="str">
        <f>IF('Activities Sheet'!I292=1,CONCATENATE(LEFT('Activities Sheet'!C292,1),LEFT('Activities Sheet'!E292,1))," ")</f>
        <v> </v>
      </c>
    </row>
    <row r="293" ht="15.75" customHeight="1">
      <c r="A293" s="8" t="str">
        <f>IF('Activities Sheet'!I293=1,CONCATENATE(LEFT('Activities Sheet'!C293,1),LEFT('Activities Sheet'!E293,1))," ")</f>
        <v> </v>
      </c>
    </row>
    <row r="294" ht="15.75" customHeight="1">
      <c r="A294" s="8" t="str">
        <f>IF('Activities Sheet'!I294=1,CONCATENATE(LEFT('Activities Sheet'!C294,1),LEFT('Activities Sheet'!E294,1))," ")</f>
        <v> </v>
      </c>
    </row>
    <row r="295" ht="15.75" customHeight="1">
      <c r="A295" s="8" t="str">
        <f>IF('Activities Sheet'!I295=1,CONCATENATE(LEFT('Activities Sheet'!C295,1),LEFT('Activities Sheet'!E295,1))," ")</f>
        <v> </v>
      </c>
    </row>
    <row r="296" ht="15.75" customHeight="1">
      <c r="A296" s="8" t="str">
        <f>IF('Activities Sheet'!I296=1,CONCATENATE(LEFT('Activities Sheet'!C296,1),LEFT('Activities Sheet'!E296,1))," ")</f>
        <v> </v>
      </c>
    </row>
    <row r="297" ht="15.75" customHeight="1">
      <c r="A297" s="8" t="str">
        <f>IF('Activities Sheet'!I297=1,CONCATENATE(LEFT('Activities Sheet'!C297,1),LEFT('Activities Sheet'!E297,1))," ")</f>
        <v> </v>
      </c>
    </row>
    <row r="298" ht="15.75" customHeight="1">
      <c r="A298" s="8" t="str">
        <f>IF('Activities Sheet'!I298=1,CONCATENATE(LEFT('Activities Sheet'!C298,1),LEFT('Activities Sheet'!E298,1))," ")</f>
        <v> </v>
      </c>
    </row>
    <row r="299" ht="15.75" customHeight="1">
      <c r="A299" s="8" t="str">
        <f>IF('Activities Sheet'!I299=1,CONCATENATE(LEFT('Activities Sheet'!C299,1),LEFT('Activities Sheet'!E299,1))," ")</f>
        <v> </v>
      </c>
    </row>
    <row r="300" ht="15.75" customHeight="1">
      <c r="A300" s="8" t="str">
        <f>IF('Activities Sheet'!I300=1,CONCATENATE(LEFT('Activities Sheet'!C300,1),LEFT('Activities Sheet'!E300,1))," ")</f>
        <v> </v>
      </c>
    </row>
    <row r="301" ht="15.75" customHeight="1">
      <c r="A301" s="8" t="str">
        <f>IF('Activities Sheet'!I301=1,CONCATENATE(LEFT('Activities Sheet'!C301,1),LEFT('Activities Sheet'!E301,1))," ")</f>
        <v> </v>
      </c>
    </row>
    <row r="302" ht="15.75" customHeight="1">
      <c r="A302" s="8" t="str">
        <f>IF('Activities Sheet'!I302=1,CONCATENATE(LEFT('Activities Sheet'!C302,1),LEFT('Activities Sheet'!E302,1))," ")</f>
        <v> </v>
      </c>
    </row>
    <row r="303" ht="15.75" customHeight="1">
      <c r="A303" s="8" t="str">
        <f>IF('Activities Sheet'!I303=1,CONCATENATE(LEFT('Activities Sheet'!C303,1),LEFT('Activities Sheet'!E303,1))," ")</f>
        <v> </v>
      </c>
    </row>
    <row r="304" ht="15.75" customHeight="1">
      <c r="A304" s="8" t="str">
        <f>IF('Activities Sheet'!I304=1,CONCATENATE(LEFT('Activities Sheet'!C304,1),LEFT('Activities Sheet'!E304,1))," ")</f>
        <v> </v>
      </c>
    </row>
    <row r="305" ht="15.75" customHeight="1">
      <c r="A305" s="8" t="str">
        <f>IF('Activities Sheet'!I305=1,CONCATENATE(LEFT('Activities Sheet'!C305,1),LEFT('Activities Sheet'!E305,1))," ")</f>
        <v> </v>
      </c>
    </row>
    <row r="306" ht="15.75" customHeight="1">
      <c r="A306" s="8" t="str">
        <f>IF('Activities Sheet'!I306=1,CONCATENATE(LEFT('Activities Sheet'!C306,1),LEFT('Activities Sheet'!E306,1))," ")</f>
        <v> </v>
      </c>
    </row>
    <row r="307" ht="15.75" customHeight="1">
      <c r="A307" s="8" t="str">
        <f>IF('Activities Sheet'!I307=1,CONCATENATE(LEFT('Activities Sheet'!C307,1),LEFT('Activities Sheet'!E307,1))," ")</f>
        <v> </v>
      </c>
    </row>
    <row r="308" ht="15.75" customHeight="1">
      <c r="A308" s="8" t="str">
        <f>IF('Activities Sheet'!I308=1,CONCATENATE(LEFT('Activities Sheet'!C308,1),LEFT('Activities Sheet'!E308,1))," ")</f>
        <v> </v>
      </c>
    </row>
    <row r="309" ht="15.75" customHeight="1">
      <c r="A309" s="8" t="str">
        <f>IF('Activities Sheet'!I309=1,CONCATENATE(LEFT('Activities Sheet'!C309,1),LEFT('Activities Sheet'!E309,1))," ")</f>
        <v> </v>
      </c>
    </row>
    <row r="310" ht="15.75" customHeight="1">
      <c r="A310" s="8" t="str">
        <f>IF('Activities Sheet'!I310=1,CONCATENATE(LEFT('Activities Sheet'!C310,1),LEFT('Activities Sheet'!E310,1))," ")</f>
        <v> </v>
      </c>
    </row>
    <row r="311" ht="15.75" customHeight="1">
      <c r="A311" s="8" t="str">
        <f>IF('Activities Sheet'!I311=1,CONCATENATE(LEFT('Activities Sheet'!C311,1),LEFT('Activities Sheet'!E311,1))," ")</f>
        <v> </v>
      </c>
    </row>
    <row r="312" ht="15.75" customHeight="1">
      <c r="A312" s="8" t="str">
        <f>IF('Activities Sheet'!I312=1,CONCATENATE(LEFT('Activities Sheet'!C312,1),LEFT('Activities Sheet'!E312,1))," ")</f>
        <v> </v>
      </c>
    </row>
    <row r="313" ht="15.75" customHeight="1">
      <c r="A313" s="8" t="str">
        <f>IF('Activities Sheet'!I313=1,CONCATENATE(LEFT('Activities Sheet'!C313,1),LEFT('Activities Sheet'!E313,1))," ")</f>
        <v> </v>
      </c>
    </row>
    <row r="314" ht="15.75" customHeight="1">
      <c r="A314" s="8" t="str">
        <f>IF('Activities Sheet'!I314=1,CONCATENATE(LEFT('Activities Sheet'!C314,1),LEFT('Activities Sheet'!E314,1))," ")</f>
        <v> </v>
      </c>
    </row>
    <row r="315" ht="15.75" customHeight="1">
      <c r="A315" s="8" t="str">
        <f>IF('Activities Sheet'!I315=1,CONCATENATE(LEFT('Activities Sheet'!C315,1),LEFT('Activities Sheet'!E315,1))," ")</f>
        <v> </v>
      </c>
    </row>
    <row r="316" ht="15.75" customHeight="1">
      <c r="A316" s="8" t="str">
        <f>IF('Activities Sheet'!I316=1,CONCATENATE(LEFT('Activities Sheet'!C316,1),LEFT('Activities Sheet'!E316,1))," ")</f>
        <v> </v>
      </c>
    </row>
    <row r="317" ht="15.75" customHeight="1">
      <c r="A317" s="8" t="str">
        <f>IF('Activities Sheet'!I317=1,CONCATENATE(LEFT('Activities Sheet'!C317,1),LEFT('Activities Sheet'!E317,1))," ")</f>
        <v> </v>
      </c>
    </row>
    <row r="318" ht="15.75" customHeight="1">
      <c r="A318" s="8" t="str">
        <f>IF('Activities Sheet'!I318=1,CONCATENATE(LEFT('Activities Sheet'!C318,1),LEFT('Activities Sheet'!E318,1))," ")</f>
        <v> </v>
      </c>
    </row>
    <row r="319" ht="15.75" customHeight="1">
      <c r="A319" s="8" t="str">
        <f>IF('Activities Sheet'!I319=1,CONCATENATE(LEFT('Activities Sheet'!C319,1),LEFT('Activities Sheet'!E319,1))," ")</f>
        <v> </v>
      </c>
    </row>
    <row r="320" ht="15.75" customHeight="1">
      <c r="A320" s="8" t="str">
        <f>IF('Activities Sheet'!I320=1,CONCATENATE(LEFT('Activities Sheet'!C320,1),LEFT('Activities Sheet'!E320,1))," ")</f>
        <v> </v>
      </c>
    </row>
    <row r="321" ht="15.75" customHeight="1">
      <c r="A321" s="8" t="str">
        <f>IF('Activities Sheet'!I321=1,CONCATENATE(LEFT('Activities Sheet'!C321,1),LEFT('Activities Sheet'!E321,1))," ")</f>
        <v> </v>
      </c>
    </row>
    <row r="322" ht="15.75" customHeight="1">
      <c r="A322" s="8" t="str">
        <f>IF('Activities Sheet'!I322=1,CONCATENATE(LEFT('Activities Sheet'!C322,1),LEFT('Activities Sheet'!E322,1))," ")</f>
        <v> </v>
      </c>
    </row>
    <row r="323" ht="15.75" customHeight="1">
      <c r="A323" s="8" t="str">
        <f>IF('Activities Sheet'!I323=1,CONCATENATE(LEFT('Activities Sheet'!C323,1),LEFT('Activities Sheet'!E323,1))," ")</f>
        <v> </v>
      </c>
    </row>
    <row r="324" ht="15.75" customHeight="1">
      <c r="A324" s="8" t="str">
        <f>IF('Activities Sheet'!I324=1,CONCATENATE(LEFT('Activities Sheet'!C324,1),LEFT('Activities Sheet'!E324,1))," ")</f>
        <v> </v>
      </c>
    </row>
    <row r="325" ht="15.75" customHeight="1">
      <c r="A325" s="8" t="str">
        <f>IF('Activities Sheet'!I325=1,CONCATENATE(LEFT('Activities Sheet'!C325,1),LEFT('Activities Sheet'!E325,1))," ")</f>
        <v> </v>
      </c>
    </row>
    <row r="326" ht="15.75" customHeight="1">
      <c r="A326" s="8" t="str">
        <f>IF('Activities Sheet'!I326=1,CONCATENATE(LEFT('Activities Sheet'!C326,1),LEFT('Activities Sheet'!E326,1))," ")</f>
        <v> </v>
      </c>
    </row>
    <row r="327" ht="15.75" customHeight="1">
      <c r="A327" s="8" t="str">
        <f>IF('Activities Sheet'!I327=1,CONCATENATE(LEFT('Activities Sheet'!C327,1),LEFT('Activities Sheet'!E327,1))," ")</f>
        <v> </v>
      </c>
    </row>
    <row r="328" ht="15.75" customHeight="1">
      <c r="A328" s="8" t="str">
        <f>IF('Activities Sheet'!I328=1,CONCATENATE(LEFT('Activities Sheet'!C328,1),LEFT('Activities Sheet'!E328,1))," ")</f>
        <v> </v>
      </c>
    </row>
    <row r="329" ht="15.75" customHeight="1">
      <c r="A329" s="8" t="str">
        <f>IF('Activities Sheet'!I329=1,CONCATENATE(LEFT('Activities Sheet'!C329,1),LEFT('Activities Sheet'!E329,1))," ")</f>
        <v> </v>
      </c>
    </row>
    <row r="330" ht="15.75" customHeight="1">
      <c r="A330" s="8" t="str">
        <f>IF('Activities Sheet'!I330=1,CONCATENATE(LEFT('Activities Sheet'!C330,1),LEFT('Activities Sheet'!E330,1))," ")</f>
        <v> </v>
      </c>
    </row>
    <row r="331" ht="15.75" customHeight="1">
      <c r="A331" s="8" t="str">
        <f>IF('Activities Sheet'!I331=1,CONCATENATE(LEFT('Activities Sheet'!C331,1),LEFT('Activities Sheet'!E331,1))," ")</f>
        <v> </v>
      </c>
    </row>
    <row r="332" ht="15.75" customHeight="1">
      <c r="A332" s="8" t="str">
        <f>IF('Activities Sheet'!I332=1,CONCATENATE(LEFT('Activities Sheet'!C332,1),LEFT('Activities Sheet'!E332,1))," ")</f>
        <v> </v>
      </c>
    </row>
    <row r="333" ht="15.75" customHeight="1">
      <c r="A333" s="8" t="str">
        <f>IF('Activities Sheet'!I333=1,CONCATENATE(LEFT('Activities Sheet'!C333,1),LEFT('Activities Sheet'!E333,1))," ")</f>
        <v> </v>
      </c>
    </row>
    <row r="334" ht="15.75" customHeight="1">
      <c r="A334" s="8" t="str">
        <f>IF('Activities Sheet'!I334=1,CONCATENATE(LEFT('Activities Sheet'!C334,1),LEFT('Activities Sheet'!E334,1))," ")</f>
        <v> </v>
      </c>
    </row>
    <row r="335" ht="15.75" customHeight="1">
      <c r="A335" s="8" t="str">
        <f>IF('Activities Sheet'!I335=1,CONCATENATE(LEFT('Activities Sheet'!C335,1),LEFT('Activities Sheet'!E335,1))," ")</f>
        <v> </v>
      </c>
    </row>
    <row r="336" ht="15.75" customHeight="1">
      <c r="A336" s="8" t="str">
        <f>IF('Activities Sheet'!I336=1,CONCATENATE(LEFT('Activities Sheet'!C336,1),LEFT('Activities Sheet'!E336,1))," ")</f>
        <v> </v>
      </c>
    </row>
    <row r="337" ht="15.75" customHeight="1">
      <c r="A337" s="8" t="str">
        <f>IF('Activities Sheet'!I337=1,CONCATENATE(LEFT('Activities Sheet'!C337,1),LEFT('Activities Sheet'!E337,1))," ")</f>
        <v> </v>
      </c>
    </row>
    <row r="338" ht="15.75" customHeight="1">
      <c r="A338" s="8" t="str">
        <f>IF('Activities Sheet'!I338=1,CONCATENATE(LEFT('Activities Sheet'!C338,1),LEFT('Activities Sheet'!E338,1))," ")</f>
        <v> </v>
      </c>
    </row>
    <row r="339" ht="15.75" customHeight="1">
      <c r="A339" s="8" t="str">
        <f>IF('Activities Sheet'!I339=1,CONCATENATE(LEFT('Activities Sheet'!C339,1),LEFT('Activities Sheet'!E339,1))," ")</f>
        <v> </v>
      </c>
    </row>
    <row r="340" ht="15.75" customHeight="1">
      <c r="A340" s="8" t="str">
        <f>IF('Activities Sheet'!I340=1,CONCATENATE(LEFT('Activities Sheet'!C340,1),LEFT('Activities Sheet'!E340,1))," ")</f>
        <v> </v>
      </c>
    </row>
    <row r="341" ht="15.75" customHeight="1">
      <c r="A341" s="8" t="str">
        <f>IF('Activities Sheet'!I341=1,CONCATENATE(LEFT('Activities Sheet'!C341,1),LEFT('Activities Sheet'!E341,1))," ")</f>
        <v> </v>
      </c>
    </row>
    <row r="342" ht="15.75" customHeight="1">
      <c r="A342" s="8" t="str">
        <f>IF('Activities Sheet'!I342=1,CONCATENATE(LEFT('Activities Sheet'!C342,1),LEFT('Activities Sheet'!E342,1))," ")</f>
        <v> </v>
      </c>
    </row>
    <row r="343" ht="15.75" customHeight="1">
      <c r="A343" s="8" t="str">
        <f>IF('Activities Sheet'!I343=1,CONCATENATE(LEFT('Activities Sheet'!C343,1),LEFT('Activities Sheet'!E343,1))," ")</f>
        <v> </v>
      </c>
    </row>
    <row r="344" ht="15.75" customHeight="1">
      <c r="A344" s="8" t="str">
        <f>IF('Activities Sheet'!I344=1,CONCATENATE(LEFT('Activities Sheet'!C344,1),LEFT('Activities Sheet'!E344,1))," ")</f>
        <v> </v>
      </c>
    </row>
    <row r="345" ht="15.75" customHeight="1">
      <c r="A345" s="8" t="str">
        <f>IF('Activities Sheet'!I345=1,CONCATENATE(LEFT('Activities Sheet'!C345,1),LEFT('Activities Sheet'!E345,1))," ")</f>
        <v> </v>
      </c>
    </row>
    <row r="346" ht="15.75" customHeight="1">
      <c r="A346" s="8" t="str">
        <f>IF('Activities Sheet'!I346=1,CONCATENATE(LEFT('Activities Sheet'!C346,1),LEFT('Activities Sheet'!E346,1))," ")</f>
        <v> </v>
      </c>
    </row>
    <row r="347" ht="15.75" customHeight="1">
      <c r="A347" s="8" t="str">
        <f>IF('Activities Sheet'!I347=1,CONCATENATE(LEFT('Activities Sheet'!C347,1),LEFT('Activities Sheet'!E347,1))," ")</f>
        <v> </v>
      </c>
    </row>
    <row r="348" ht="15.75" customHeight="1">
      <c r="A348" s="8" t="str">
        <f>IF('Activities Sheet'!I348=1,CONCATENATE(LEFT('Activities Sheet'!C348,1),LEFT('Activities Sheet'!E348,1))," ")</f>
        <v> </v>
      </c>
    </row>
    <row r="349" ht="15.75" customHeight="1">
      <c r="A349" s="8" t="str">
        <f>IF('Activities Sheet'!I349=1,CONCATENATE(LEFT('Activities Sheet'!C349,1),LEFT('Activities Sheet'!E349,1))," ")</f>
        <v> </v>
      </c>
    </row>
    <row r="350" ht="15.75" customHeight="1">
      <c r="A350" s="8" t="str">
        <f>IF('Activities Sheet'!I350=1,CONCATENATE(LEFT('Activities Sheet'!C350,1),LEFT('Activities Sheet'!E350,1))," ")</f>
        <v> </v>
      </c>
    </row>
    <row r="351" ht="15.75" customHeight="1">
      <c r="A351" s="8" t="str">
        <f>IF('Activities Sheet'!I351=1,CONCATENATE(LEFT('Activities Sheet'!C351,1),LEFT('Activities Sheet'!E351,1))," ")</f>
        <v> </v>
      </c>
    </row>
    <row r="352" ht="15.75" customHeight="1">
      <c r="A352" s="8" t="str">
        <f>IF('Activities Sheet'!I352=1,CONCATENATE(LEFT('Activities Sheet'!C352,1),LEFT('Activities Sheet'!E352,1))," ")</f>
        <v> </v>
      </c>
    </row>
    <row r="353" ht="15.75" customHeight="1">
      <c r="A353" s="8" t="str">
        <f>IF('Activities Sheet'!I353=1,CONCATENATE(LEFT('Activities Sheet'!C353,1),LEFT('Activities Sheet'!E353,1))," ")</f>
        <v> </v>
      </c>
    </row>
    <row r="354" ht="15.75" customHeight="1">
      <c r="A354" s="8" t="str">
        <f>IF('Activities Sheet'!I354=1,CONCATENATE(LEFT('Activities Sheet'!C354,1),LEFT('Activities Sheet'!E354,1))," ")</f>
        <v> </v>
      </c>
    </row>
    <row r="355" ht="15.75" customHeight="1">
      <c r="A355" s="8" t="str">
        <f>IF('Activities Sheet'!I355=1,CONCATENATE(LEFT('Activities Sheet'!C355,1),LEFT('Activities Sheet'!E355,1))," ")</f>
        <v> </v>
      </c>
    </row>
    <row r="356" ht="15.75" customHeight="1">
      <c r="A356" s="8" t="str">
        <f>IF('Activities Sheet'!I356=1,CONCATENATE(LEFT('Activities Sheet'!C356,1),LEFT('Activities Sheet'!E356,1))," ")</f>
        <v> </v>
      </c>
    </row>
    <row r="357" ht="15.75" customHeight="1">
      <c r="A357" s="8" t="str">
        <f>IF('Activities Sheet'!I357=1,CONCATENATE(LEFT('Activities Sheet'!C357,1),LEFT('Activities Sheet'!E357,1))," ")</f>
        <v> </v>
      </c>
    </row>
    <row r="358" ht="15.75" customHeight="1">
      <c r="A358" s="8" t="str">
        <f>IF('Activities Sheet'!I358=1,CONCATENATE(LEFT('Activities Sheet'!C358,1),LEFT('Activities Sheet'!E358,1))," ")</f>
        <v> </v>
      </c>
    </row>
    <row r="359" ht="15.75" customHeight="1">
      <c r="A359" s="8" t="str">
        <f>IF('Activities Sheet'!I359=1,CONCATENATE(LEFT('Activities Sheet'!C359,1),LEFT('Activities Sheet'!E359,1))," ")</f>
        <v> </v>
      </c>
    </row>
    <row r="360" ht="15.75" customHeight="1">
      <c r="A360" s="8" t="str">
        <f>IF('Activities Sheet'!I360=1,CONCATENATE(LEFT('Activities Sheet'!C360,1),LEFT('Activities Sheet'!E360,1))," ")</f>
        <v> </v>
      </c>
    </row>
    <row r="361" ht="15.75" customHeight="1">
      <c r="A361" s="8" t="str">
        <f>IF('Activities Sheet'!I361=1,CONCATENATE(LEFT('Activities Sheet'!C361,1),LEFT('Activities Sheet'!E361,1))," ")</f>
        <v> </v>
      </c>
    </row>
    <row r="362" ht="15.75" customHeight="1">
      <c r="A362" s="8" t="str">
        <f>IF('Activities Sheet'!I362=1,CONCATENATE(LEFT('Activities Sheet'!C362,1),LEFT('Activities Sheet'!E362,1))," ")</f>
        <v> </v>
      </c>
    </row>
    <row r="363" ht="15.75" customHeight="1">
      <c r="A363" s="8" t="str">
        <f>IF('Activities Sheet'!I363=1,CONCATENATE(LEFT('Activities Sheet'!C363,1),LEFT('Activities Sheet'!E363,1))," ")</f>
        <v> </v>
      </c>
    </row>
    <row r="364" ht="15.75" customHeight="1">
      <c r="A364" s="8" t="str">
        <f>IF('Activities Sheet'!I364=1,CONCATENATE(LEFT('Activities Sheet'!C364,1),LEFT('Activities Sheet'!E364,1))," ")</f>
        <v> </v>
      </c>
    </row>
    <row r="365" ht="15.75" customHeight="1">
      <c r="A365" s="8" t="str">
        <f>IF('Activities Sheet'!I365=1,CONCATENATE(LEFT('Activities Sheet'!C365,1),LEFT('Activities Sheet'!E365,1))," ")</f>
        <v> </v>
      </c>
    </row>
    <row r="366" ht="15.75" customHeight="1">
      <c r="A366" s="8" t="str">
        <f>IF('Activities Sheet'!I366=1,CONCATENATE(LEFT('Activities Sheet'!C366,1),LEFT('Activities Sheet'!E366,1))," ")</f>
        <v> </v>
      </c>
    </row>
    <row r="367" ht="15.75" customHeight="1">
      <c r="A367" s="8" t="str">
        <f>IF('Activities Sheet'!I367=1,CONCATENATE(LEFT('Activities Sheet'!C367,1),LEFT('Activities Sheet'!E367,1))," ")</f>
        <v> </v>
      </c>
    </row>
    <row r="368" ht="15.75" customHeight="1">
      <c r="A368" s="8" t="str">
        <f>IF('Activities Sheet'!I368=1,CONCATENATE(LEFT('Activities Sheet'!C368,1),LEFT('Activities Sheet'!E368,1))," ")</f>
        <v> </v>
      </c>
    </row>
    <row r="369" ht="15.75" customHeight="1">
      <c r="A369" s="8" t="str">
        <f>IF('Activities Sheet'!I369=1,CONCATENATE(LEFT('Activities Sheet'!C369,1),LEFT('Activities Sheet'!E369,1))," ")</f>
        <v> </v>
      </c>
    </row>
    <row r="370" ht="15.75" customHeight="1">
      <c r="A370" s="8" t="str">
        <f>IF('Activities Sheet'!I370=1,CONCATENATE(LEFT('Activities Sheet'!C370,1),LEFT('Activities Sheet'!E370,1))," ")</f>
        <v> </v>
      </c>
    </row>
    <row r="371" ht="15.75" customHeight="1">
      <c r="A371" s="8" t="str">
        <f>IF('Activities Sheet'!I371=1,CONCATENATE(LEFT('Activities Sheet'!C371,1),LEFT('Activities Sheet'!E371,1))," ")</f>
        <v> </v>
      </c>
    </row>
    <row r="372" ht="15.75" customHeight="1">
      <c r="A372" s="8" t="str">
        <f>IF('Activities Sheet'!I372=1,CONCATENATE(LEFT('Activities Sheet'!C372,1),LEFT('Activities Sheet'!E372,1))," ")</f>
        <v> </v>
      </c>
    </row>
    <row r="373" ht="15.75" customHeight="1">
      <c r="A373" s="8" t="str">
        <f>IF('Activities Sheet'!I373=1,CONCATENATE(LEFT('Activities Sheet'!C373,1),LEFT('Activities Sheet'!E373,1))," ")</f>
        <v> </v>
      </c>
    </row>
    <row r="374" ht="15.75" customHeight="1">
      <c r="A374" s="8" t="str">
        <f>IF('Activities Sheet'!I374=1,CONCATENATE(LEFT('Activities Sheet'!C374,1),LEFT('Activities Sheet'!E374,1))," ")</f>
        <v> </v>
      </c>
    </row>
    <row r="375" ht="15.75" customHeight="1">
      <c r="A375" s="8" t="str">
        <f>IF('Activities Sheet'!I375=1,CONCATENATE(LEFT('Activities Sheet'!C375,1),LEFT('Activities Sheet'!E375,1))," ")</f>
        <v> </v>
      </c>
    </row>
    <row r="376" ht="15.75" customHeight="1">
      <c r="A376" s="8" t="str">
        <f>IF('Activities Sheet'!I376=1,CONCATENATE(LEFT('Activities Sheet'!C376,1),LEFT('Activities Sheet'!E376,1))," ")</f>
        <v> </v>
      </c>
    </row>
    <row r="377" ht="15.75" customHeight="1">
      <c r="A377" s="8" t="str">
        <f>IF('Activities Sheet'!I377=1,CONCATENATE(LEFT('Activities Sheet'!C377,1),LEFT('Activities Sheet'!E377,1))," ")</f>
        <v> </v>
      </c>
    </row>
    <row r="378" ht="15.75" customHeight="1">
      <c r="A378" s="8" t="str">
        <f>IF('Activities Sheet'!I378=1,CONCATENATE(LEFT('Activities Sheet'!C378,1),LEFT('Activities Sheet'!E378,1))," ")</f>
        <v> </v>
      </c>
    </row>
    <row r="379" ht="15.75" customHeight="1">
      <c r="A379" s="8" t="str">
        <f>IF('Activities Sheet'!I379=1,CONCATENATE(LEFT('Activities Sheet'!C379,1),LEFT('Activities Sheet'!E379,1))," ")</f>
        <v> </v>
      </c>
    </row>
    <row r="380" ht="15.75" customHeight="1">
      <c r="A380" s="8" t="str">
        <f>IF('Activities Sheet'!I380=1,CONCATENATE(LEFT('Activities Sheet'!C380,1),LEFT('Activities Sheet'!E380,1))," ")</f>
        <v> </v>
      </c>
    </row>
    <row r="381" ht="15.75" customHeight="1">
      <c r="A381" s="8" t="str">
        <f>IF('Activities Sheet'!I381=1,CONCATENATE(LEFT('Activities Sheet'!C381,1),LEFT('Activities Sheet'!E381,1))," ")</f>
        <v> </v>
      </c>
    </row>
    <row r="382" ht="15.75" customHeight="1">
      <c r="A382" s="8" t="str">
        <f>IF('Activities Sheet'!I382=1,CONCATENATE(LEFT('Activities Sheet'!C382,1),LEFT('Activities Sheet'!E382,1))," ")</f>
        <v> </v>
      </c>
    </row>
    <row r="383" ht="15.75" customHeight="1">
      <c r="A383" s="8" t="str">
        <f>IF('Activities Sheet'!I383=1,CONCATENATE(LEFT('Activities Sheet'!C383,1),LEFT('Activities Sheet'!E383,1))," ")</f>
        <v> </v>
      </c>
    </row>
    <row r="384" ht="15.75" customHeight="1">
      <c r="A384" s="8" t="str">
        <f>IF('Activities Sheet'!I384=1,CONCATENATE(LEFT('Activities Sheet'!C384,1),LEFT('Activities Sheet'!E384,1))," ")</f>
        <v> </v>
      </c>
    </row>
    <row r="385" ht="15.75" customHeight="1">
      <c r="A385" s="8" t="str">
        <f>IF('Activities Sheet'!I385=1,CONCATENATE(LEFT('Activities Sheet'!C385,1),LEFT('Activities Sheet'!E385,1))," ")</f>
        <v> </v>
      </c>
    </row>
    <row r="386" ht="15.75" customHeight="1">
      <c r="A386" s="8" t="str">
        <f>IF('Activities Sheet'!I386=1,CONCATENATE(LEFT('Activities Sheet'!C386,1),LEFT('Activities Sheet'!E386,1))," ")</f>
        <v> </v>
      </c>
    </row>
    <row r="387" ht="15.75" customHeight="1">
      <c r="A387" s="8" t="str">
        <f>IF('Activities Sheet'!I387=1,CONCATENATE(LEFT('Activities Sheet'!C387,1),LEFT('Activities Sheet'!E387,1))," ")</f>
        <v> </v>
      </c>
    </row>
    <row r="388" ht="15.75" customHeight="1">
      <c r="A388" s="8" t="str">
        <f>IF('Activities Sheet'!I388=1,CONCATENATE(LEFT('Activities Sheet'!C388,1),LEFT('Activities Sheet'!E388,1))," ")</f>
        <v> </v>
      </c>
    </row>
    <row r="389" ht="15.75" customHeight="1">
      <c r="A389" s="8" t="str">
        <f>IF('Activities Sheet'!I389=1,CONCATENATE(LEFT('Activities Sheet'!C389,1),LEFT('Activities Sheet'!E389,1))," ")</f>
        <v> </v>
      </c>
    </row>
    <row r="390" ht="15.75" customHeight="1">
      <c r="A390" s="8" t="str">
        <f>IF('Activities Sheet'!I390=1,CONCATENATE(LEFT('Activities Sheet'!C390,1),LEFT('Activities Sheet'!E390,1))," ")</f>
        <v> </v>
      </c>
    </row>
    <row r="391" ht="15.75" customHeight="1">
      <c r="A391" s="8" t="str">
        <f>IF('Activities Sheet'!I391=1,CONCATENATE(LEFT('Activities Sheet'!C391,1),LEFT('Activities Sheet'!E391,1))," ")</f>
        <v> </v>
      </c>
    </row>
    <row r="392" ht="15.75" customHeight="1">
      <c r="A392" s="8" t="str">
        <f>IF('Activities Sheet'!I392=1,CONCATENATE(LEFT('Activities Sheet'!C392,1),LEFT('Activities Sheet'!E392,1))," ")</f>
        <v> </v>
      </c>
    </row>
    <row r="393" ht="15.75" customHeight="1">
      <c r="A393" s="8" t="str">
        <f>IF('Activities Sheet'!I393=1,CONCATENATE(LEFT('Activities Sheet'!C393,1),LEFT('Activities Sheet'!E393,1))," ")</f>
        <v> </v>
      </c>
    </row>
    <row r="394" ht="15.75" customHeight="1">
      <c r="A394" s="8" t="str">
        <f>IF('Activities Sheet'!I394=1,CONCATENATE(LEFT('Activities Sheet'!C394,1),LEFT('Activities Sheet'!E394,1))," ")</f>
        <v> </v>
      </c>
    </row>
    <row r="395" ht="15.75" customHeight="1">
      <c r="A395" s="8" t="str">
        <f>IF('Activities Sheet'!I395=1,CONCATENATE(LEFT('Activities Sheet'!C395,1),LEFT('Activities Sheet'!E395,1))," ")</f>
        <v> </v>
      </c>
    </row>
    <row r="396" ht="15.75" customHeight="1">
      <c r="A396" s="8" t="str">
        <f>IF('Activities Sheet'!I396=1,CONCATENATE(LEFT('Activities Sheet'!C396,1),LEFT('Activities Sheet'!E396,1))," ")</f>
        <v> </v>
      </c>
    </row>
    <row r="397" ht="15.75" customHeight="1">
      <c r="A397" s="8" t="str">
        <f>IF('Activities Sheet'!I397=1,CONCATENATE(LEFT('Activities Sheet'!C397,1),LEFT('Activities Sheet'!E397,1))," ")</f>
        <v> </v>
      </c>
    </row>
    <row r="398" ht="15.75" customHeight="1">
      <c r="A398" s="8" t="str">
        <f>IF('Activities Sheet'!I398=1,CONCATENATE(LEFT('Activities Sheet'!C398,1),LEFT('Activities Sheet'!E398,1))," ")</f>
        <v> </v>
      </c>
    </row>
    <row r="399" ht="15.75" customHeight="1">
      <c r="A399" s="8" t="str">
        <f>IF('Activities Sheet'!I399=1,CONCATENATE(LEFT('Activities Sheet'!C399,1),LEFT('Activities Sheet'!E399,1))," ")</f>
        <v> </v>
      </c>
    </row>
    <row r="400" ht="15.75" customHeight="1">
      <c r="A400" s="8" t="str">
        <f>IF('Activities Sheet'!I400=1,CONCATENATE(LEFT('Activities Sheet'!C400,1),LEFT('Activities Sheet'!E400,1))," ")</f>
        <v> </v>
      </c>
    </row>
    <row r="401" ht="15.75" customHeight="1">
      <c r="A401" s="8" t="str">
        <f>IF('Activities Sheet'!I401=1,CONCATENATE(LEFT('Activities Sheet'!C401,1),LEFT('Activities Sheet'!E401,1))," ")</f>
        <v> </v>
      </c>
    </row>
    <row r="402" ht="15.75" customHeight="1">
      <c r="A402" s="8" t="str">
        <f>IF('Activities Sheet'!I402=1,CONCATENATE(LEFT('Activities Sheet'!C402,1),LEFT('Activities Sheet'!E402,1))," ")</f>
        <v> </v>
      </c>
    </row>
    <row r="403" ht="15.75" customHeight="1">
      <c r="A403" s="8" t="str">
        <f>IF('Activities Sheet'!I403=1,CONCATENATE(LEFT('Activities Sheet'!C403,1),LEFT('Activities Sheet'!E403,1))," ")</f>
        <v> </v>
      </c>
    </row>
    <row r="404" ht="15.75" customHeight="1">
      <c r="A404" s="8" t="str">
        <f>IF('Activities Sheet'!I404=1,CONCATENATE(LEFT('Activities Sheet'!C404,1),LEFT('Activities Sheet'!E404,1))," ")</f>
        <v> </v>
      </c>
    </row>
    <row r="405" ht="15.75" customHeight="1">
      <c r="A405" s="8" t="str">
        <f>IF('Activities Sheet'!I405=1,CONCATENATE(LEFT('Activities Sheet'!C405,1),LEFT('Activities Sheet'!E405,1))," ")</f>
        <v> </v>
      </c>
    </row>
    <row r="406" ht="15.75" customHeight="1">
      <c r="A406" s="8" t="str">
        <f>IF('Activities Sheet'!I406=1,CONCATENATE(LEFT('Activities Sheet'!C406,1),LEFT('Activities Sheet'!E406,1))," ")</f>
        <v> </v>
      </c>
    </row>
    <row r="407" ht="15.75" customHeight="1">
      <c r="A407" s="8" t="str">
        <f>IF('Activities Sheet'!I407=1,CONCATENATE(LEFT('Activities Sheet'!C407,1),LEFT('Activities Sheet'!E407,1))," ")</f>
        <v> </v>
      </c>
    </row>
    <row r="408" ht="15.75" customHeight="1">
      <c r="A408" s="8" t="str">
        <f>IF('Activities Sheet'!I408=1,CONCATENATE(LEFT('Activities Sheet'!C408,1),LEFT('Activities Sheet'!E408,1))," ")</f>
        <v> </v>
      </c>
    </row>
    <row r="409" ht="15.75" customHeight="1">
      <c r="A409" s="8" t="str">
        <f>IF('Activities Sheet'!I409=1,CONCATENATE(LEFT('Activities Sheet'!C409,1),LEFT('Activities Sheet'!E409,1))," ")</f>
        <v> </v>
      </c>
    </row>
    <row r="410" ht="15.75" customHeight="1">
      <c r="A410" s="8" t="str">
        <f>IF('Activities Sheet'!I410=1,CONCATENATE(LEFT('Activities Sheet'!C410,1),LEFT('Activities Sheet'!E410,1))," ")</f>
        <v> </v>
      </c>
    </row>
    <row r="411" ht="15.75" customHeight="1">
      <c r="A411" s="8" t="str">
        <f>IF('Activities Sheet'!I411=1,CONCATENATE(LEFT('Activities Sheet'!C411,1),LEFT('Activities Sheet'!E411,1))," ")</f>
        <v> </v>
      </c>
    </row>
    <row r="412" ht="15.75" customHeight="1">
      <c r="A412" s="8" t="str">
        <f>IF('Activities Sheet'!I412=1,CONCATENATE(LEFT('Activities Sheet'!C412,1),LEFT('Activities Sheet'!E412,1))," ")</f>
        <v> </v>
      </c>
    </row>
    <row r="413" ht="15.75" customHeight="1">
      <c r="A413" s="8" t="str">
        <f>IF('Activities Sheet'!I413=1,CONCATENATE(LEFT('Activities Sheet'!C413,1),LEFT('Activities Sheet'!E413,1))," ")</f>
        <v> </v>
      </c>
    </row>
    <row r="414" ht="15.75" customHeight="1">
      <c r="A414" s="8" t="str">
        <f>IF('Activities Sheet'!I414=1,CONCATENATE(LEFT('Activities Sheet'!C414,1),LEFT('Activities Sheet'!E414,1))," ")</f>
        <v> </v>
      </c>
    </row>
    <row r="415" ht="15.75" customHeight="1">
      <c r="A415" s="8" t="str">
        <f>IF('Activities Sheet'!I415=1,CONCATENATE(LEFT('Activities Sheet'!C415,1),LEFT('Activities Sheet'!E415,1))," ")</f>
        <v> </v>
      </c>
    </row>
    <row r="416" ht="15.75" customHeight="1">
      <c r="A416" s="8" t="str">
        <f>IF('Activities Sheet'!I416=1,CONCATENATE(LEFT('Activities Sheet'!C416,1),LEFT('Activities Sheet'!E416,1))," ")</f>
        <v> </v>
      </c>
    </row>
    <row r="417" ht="15.75" customHeight="1">
      <c r="A417" s="8" t="str">
        <f>IF('Activities Sheet'!I417=1,CONCATENATE(LEFT('Activities Sheet'!C417,1),LEFT('Activities Sheet'!E417,1))," ")</f>
        <v> </v>
      </c>
    </row>
    <row r="418" ht="15.75" customHeight="1">
      <c r="A418" s="8" t="str">
        <f>IF('Activities Sheet'!I418=1,CONCATENATE(LEFT('Activities Sheet'!C418,1),LEFT('Activities Sheet'!E418,1))," ")</f>
        <v> </v>
      </c>
    </row>
    <row r="419" ht="15.75" customHeight="1">
      <c r="A419" s="8" t="str">
        <f>IF('Activities Sheet'!I419=1,CONCATENATE(LEFT('Activities Sheet'!C419,1),LEFT('Activities Sheet'!E419,1))," ")</f>
        <v> </v>
      </c>
    </row>
    <row r="420" ht="15.75" customHeight="1">
      <c r="A420" s="8" t="str">
        <f>IF('Activities Sheet'!I420=1,CONCATENATE(LEFT('Activities Sheet'!C420,1),LEFT('Activities Sheet'!E420,1))," ")</f>
        <v> </v>
      </c>
    </row>
    <row r="421" ht="15.75" customHeight="1">
      <c r="A421" s="8" t="str">
        <f>IF('Activities Sheet'!I421=1,CONCATENATE(LEFT('Activities Sheet'!C421,1),LEFT('Activities Sheet'!E421,1))," ")</f>
        <v> </v>
      </c>
    </row>
    <row r="422" ht="15.75" customHeight="1">
      <c r="A422" s="8" t="str">
        <f>IF('Activities Sheet'!I422=1,CONCATENATE(LEFT('Activities Sheet'!C422,1),LEFT('Activities Sheet'!E422,1))," ")</f>
        <v> </v>
      </c>
    </row>
    <row r="423" ht="15.75" customHeight="1">
      <c r="A423" s="8" t="str">
        <f>IF('Activities Sheet'!I423=1,CONCATENATE(LEFT('Activities Sheet'!C423,1),LEFT('Activities Sheet'!E423,1))," ")</f>
        <v> </v>
      </c>
    </row>
    <row r="424" ht="15.75" customHeight="1">
      <c r="A424" s="8" t="str">
        <f>IF('Activities Sheet'!I424=1,CONCATENATE(LEFT('Activities Sheet'!C424,1),LEFT('Activities Sheet'!E424,1))," ")</f>
        <v> </v>
      </c>
    </row>
    <row r="425" ht="15.75" customHeight="1">
      <c r="A425" s="8" t="str">
        <f>IF('Activities Sheet'!I425=1,CONCATENATE(LEFT('Activities Sheet'!C425,1),LEFT('Activities Sheet'!E425,1))," ")</f>
        <v> </v>
      </c>
    </row>
    <row r="426" ht="15.75" customHeight="1">
      <c r="A426" s="8" t="str">
        <f>IF('Activities Sheet'!I426=1,CONCATENATE(LEFT('Activities Sheet'!C426,1),LEFT('Activities Sheet'!E426,1))," ")</f>
        <v> </v>
      </c>
    </row>
    <row r="427" ht="15.75" customHeight="1">
      <c r="A427" s="8" t="str">
        <f>IF('Activities Sheet'!I427=1,CONCATENATE(LEFT('Activities Sheet'!C427,1),LEFT('Activities Sheet'!E427,1))," ")</f>
        <v> </v>
      </c>
    </row>
    <row r="428" ht="15.75" customHeight="1">
      <c r="A428" s="8" t="str">
        <f>IF('Activities Sheet'!I428=1,CONCATENATE(LEFT('Activities Sheet'!C428,1),LEFT('Activities Sheet'!E428,1))," ")</f>
        <v> </v>
      </c>
    </row>
    <row r="429" ht="15.75" customHeight="1">
      <c r="A429" s="8" t="str">
        <f>IF('Activities Sheet'!I429=1,CONCATENATE(LEFT('Activities Sheet'!C429,1),LEFT('Activities Sheet'!E429,1))," ")</f>
        <v> </v>
      </c>
    </row>
    <row r="430" ht="15.75" customHeight="1">
      <c r="A430" s="8" t="str">
        <f>IF('Activities Sheet'!I430=1,CONCATENATE(LEFT('Activities Sheet'!C430,1),LEFT('Activities Sheet'!E430,1))," ")</f>
        <v> </v>
      </c>
    </row>
    <row r="431" ht="15.75" customHeight="1">
      <c r="A431" s="8" t="str">
        <f>IF('Activities Sheet'!I431=1,CONCATENATE(LEFT('Activities Sheet'!C431,1),LEFT('Activities Sheet'!E431,1))," ")</f>
        <v> </v>
      </c>
    </row>
    <row r="432" ht="15.75" customHeight="1">
      <c r="A432" s="8" t="str">
        <f>IF('Activities Sheet'!I432=1,CONCATENATE(LEFT('Activities Sheet'!C432,1),LEFT('Activities Sheet'!E432,1))," ")</f>
        <v> </v>
      </c>
    </row>
    <row r="433" ht="15.75" customHeight="1">
      <c r="A433" s="8" t="str">
        <f>IF('Activities Sheet'!I433=1,CONCATENATE(LEFT('Activities Sheet'!C433,1),LEFT('Activities Sheet'!E433,1))," ")</f>
        <v> </v>
      </c>
    </row>
    <row r="434" ht="15.75" customHeight="1">
      <c r="A434" s="8" t="str">
        <f>IF('Activities Sheet'!I434=1,CONCATENATE(LEFT('Activities Sheet'!C434,1),LEFT('Activities Sheet'!E434,1))," ")</f>
        <v> </v>
      </c>
    </row>
    <row r="435" ht="15.75" customHeight="1">
      <c r="A435" s="8" t="str">
        <f>IF('Activities Sheet'!I435=1,CONCATENATE(LEFT('Activities Sheet'!C435,1),LEFT('Activities Sheet'!E435,1))," ")</f>
        <v> </v>
      </c>
    </row>
    <row r="436" ht="15.75" customHeight="1">
      <c r="A436" s="8" t="str">
        <f>IF('Activities Sheet'!I436=1,CONCATENATE(LEFT('Activities Sheet'!C436,1),LEFT('Activities Sheet'!E436,1))," ")</f>
        <v> </v>
      </c>
    </row>
    <row r="437" ht="15.75" customHeight="1">
      <c r="A437" s="8" t="str">
        <f>IF('Activities Sheet'!I437=1,CONCATENATE(LEFT('Activities Sheet'!C437,1),LEFT('Activities Sheet'!E437,1))," ")</f>
        <v> </v>
      </c>
    </row>
    <row r="438" ht="15.75" customHeight="1">
      <c r="A438" s="8" t="str">
        <f>IF('Activities Sheet'!I438=1,CONCATENATE(LEFT('Activities Sheet'!C438,1),LEFT('Activities Sheet'!E438,1))," ")</f>
        <v> </v>
      </c>
    </row>
    <row r="439" ht="15.75" customHeight="1">
      <c r="A439" s="8" t="str">
        <f>IF('Activities Sheet'!I439=1,CONCATENATE(LEFT('Activities Sheet'!C439,1),LEFT('Activities Sheet'!E439,1))," ")</f>
        <v> </v>
      </c>
    </row>
    <row r="440" ht="15.75" customHeight="1">
      <c r="A440" s="8" t="str">
        <f>IF('Activities Sheet'!I440=1,CONCATENATE(LEFT('Activities Sheet'!C440,1),LEFT('Activities Sheet'!E440,1))," ")</f>
        <v> </v>
      </c>
    </row>
    <row r="441" ht="15.75" customHeight="1">
      <c r="A441" s="8" t="str">
        <f>IF('Activities Sheet'!I441=1,CONCATENATE(LEFT('Activities Sheet'!C441,1),LEFT('Activities Sheet'!E441,1))," ")</f>
        <v> </v>
      </c>
    </row>
    <row r="442" ht="15.75" customHeight="1">
      <c r="A442" s="8" t="str">
        <f>IF('Activities Sheet'!I442=1,CONCATENATE(LEFT('Activities Sheet'!C442,1),LEFT('Activities Sheet'!E442,1))," ")</f>
        <v> </v>
      </c>
    </row>
    <row r="443" ht="15.75" customHeight="1">
      <c r="A443" s="8" t="str">
        <f>IF('Activities Sheet'!I443=1,CONCATENATE(LEFT('Activities Sheet'!C443,1),LEFT('Activities Sheet'!E443,1))," ")</f>
        <v> </v>
      </c>
    </row>
    <row r="444" ht="15.75" customHeight="1">
      <c r="A444" s="8" t="str">
        <f>IF('Activities Sheet'!I444=1,CONCATENATE(LEFT('Activities Sheet'!C444,1),LEFT('Activities Sheet'!E444,1))," ")</f>
        <v> </v>
      </c>
    </row>
    <row r="445" ht="15.75" customHeight="1">
      <c r="A445" s="8" t="str">
        <f>IF('Activities Sheet'!I445=1,CONCATENATE(LEFT('Activities Sheet'!C445,1),LEFT('Activities Sheet'!E445,1))," ")</f>
        <v> </v>
      </c>
    </row>
    <row r="446" ht="15.75" customHeight="1">
      <c r="A446" s="8" t="str">
        <f>IF('Activities Sheet'!I446=1,CONCATENATE(LEFT('Activities Sheet'!C446,1),LEFT('Activities Sheet'!E446,1))," ")</f>
        <v> </v>
      </c>
    </row>
    <row r="447" ht="15.75" customHeight="1">
      <c r="A447" s="8" t="str">
        <f>IF('Activities Sheet'!I447=1,CONCATENATE(LEFT('Activities Sheet'!C447,1),LEFT('Activities Sheet'!E447,1))," ")</f>
        <v> </v>
      </c>
    </row>
    <row r="448" ht="15.75" customHeight="1">
      <c r="A448" s="8" t="str">
        <f>IF('Activities Sheet'!I448=1,CONCATENATE(LEFT('Activities Sheet'!C448,1),LEFT('Activities Sheet'!E448,1))," ")</f>
        <v> </v>
      </c>
    </row>
    <row r="449" ht="15.75" customHeight="1">
      <c r="A449" s="8" t="str">
        <f>IF('Activities Sheet'!I449=1,CONCATENATE(LEFT('Activities Sheet'!C449,1),LEFT('Activities Sheet'!E449,1))," ")</f>
        <v> </v>
      </c>
    </row>
    <row r="450" ht="15.75" customHeight="1">
      <c r="A450" s="8" t="str">
        <f>IF('Activities Sheet'!I450=1,CONCATENATE(LEFT('Activities Sheet'!C450,1),LEFT('Activities Sheet'!E450,1))," ")</f>
        <v> </v>
      </c>
    </row>
    <row r="451" ht="15.75" customHeight="1">
      <c r="A451" s="8" t="str">
        <f>IF('Activities Sheet'!I451=1,CONCATENATE(LEFT('Activities Sheet'!C451,1),LEFT('Activities Sheet'!E451,1))," ")</f>
        <v> </v>
      </c>
    </row>
    <row r="452" ht="15.75" customHeight="1">
      <c r="A452" s="8" t="str">
        <f>IF('Activities Sheet'!I452=1,CONCATENATE(LEFT('Activities Sheet'!C452,1),LEFT('Activities Sheet'!E452,1))," ")</f>
        <v> </v>
      </c>
    </row>
    <row r="453" ht="15.75" customHeight="1">
      <c r="A453" s="8" t="str">
        <f>IF('Activities Sheet'!I453=1,CONCATENATE(LEFT('Activities Sheet'!C453,1),LEFT('Activities Sheet'!E453,1))," ")</f>
        <v> </v>
      </c>
    </row>
    <row r="454" ht="15.75" customHeight="1">
      <c r="A454" s="8" t="str">
        <f>IF('Activities Sheet'!I454=1,CONCATENATE(LEFT('Activities Sheet'!C454,1),LEFT('Activities Sheet'!E454,1))," ")</f>
        <v> </v>
      </c>
    </row>
    <row r="455" ht="15.75" customHeight="1">
      <c r="A455" s="8" t="str">
        <f>IF('Activities Sheet'!I455=1,CONCATENATE(LEFT('Activities Sheet'!C455,1),LEFT('Activities Sheet'!E455,1))," ")</f>
        <v> </v>
      </c>
    </row>
    <row r="456" ht="15.75" customHeight="1">
      <c r="A456" s="8" t="str">
        <f>IF('Activities Sheet'!I456=1,CONCATENATE(LEFT('Activities Sheet'!C456,1),LEFT('Activities Sheet'!E456,1))," ")</f>
        <v> </v>
      </c>
    </row>
    <row r="457" ht="15.75" customHeight="1">
      <c r="A457" s="8" t="str">
        <f>IF('Activities Sheet'!I457=1,CONCATENATE(LEFT('Activities Sheet'!C457,1),LEFT('Activities Sheet'!E457,1))," ")</f>
        <v> </v>
      </c>
    </row>
    <row r="458" ht="15.75" customHeight="1">
      <c r="A458" s="8" t="str">
        <f>IF('Activities Sheet'!I458=1,CONCATENATE(LEFT('Activities Sheet'!C458,1),LEFT('Activities Sheet'!E458,1))," ")</f>
        <v> </v>
      </c>
    </row>
    <row r="459" ht="15.75" customHeight="1">
      <c r="A459" s="8" t="str">
        <f>IF('Activities Sheet'!I459=1,CONCATENATE(LEFT('Activities Sheet'!C459,1),LEFT('Activities Sheet'!E459,1))," ")</f>
        <v> </v>
      </c>
    </row>
    <row r="460" ht="15.75" customHeight="1">
      <c r="A460" s="8" t="str">
        <f>IF('Activities Sheet'!I460=1,CONCATENATE(LEFT('Activities Sheet'!C460,1),LEFT('Activities Sheet'!E460,1))," ")</f>
        <v> </v>
      </c>
    </row>
    <row r="461" ht="15.75" customHeight="1">
      <c r="A461" s="8" t="str">
        <f>IF('Activities Sheet'!I461=1,CONCATENATE(LEFT('Activities Sheet'!C461,1),LEFT('Activities Sheet'!E461,1))," ")</f>
        <v> </v>
      </c>
    </row>
    <row r="462" ht="15.75" customHeight="1">
      <c r="A462" s="8" t="str">
        <f>IF('Activities Sheet'!I462=1,CONCATENATE(LEFT('Activities Sheet'!C462,1),LEFT('Activities Sheet'!E462,1))," ")</f>
        <v> </v>
      </c>
    </row>
    <row r="463" ht="15.75" customHeight="1">
      <c r="A463" s="8" t="str">
        <f>IF('Activities Sheet'!I463=1,CONCATENATE(LEFT('Activities Sheet'!C463,1),LEFT('Activities Sheet'!E463,1))," ")</f>
        <v> </v>
      </c>
    </row>
    <row r="464" ht="15.75" customHeight="1">
      <c r="A464" s="8" t="str">
        <f>IF('Activities Sheet'!I464=1,CONCATENATE(LEFT('Activities Sheet'!C464,1),LEFT('Activities Sheet'!E464,1))," ")</f>
        <v> </v>
      </c>
    </row>
    <row r="465" ht="15.75" customHeight="1">
      <c r="A465" s="8" t="str">
        <f>IF('Activities Sheet'!I465=1,CONCATENATE(LEFT('Activities Sheet'!C465,1),LEFT('Activities Sheet'!E465,1))," ")</f>
        <v> </v>
      </c>
    </row>
    <row r="466" ht="15.75" customHeight="1">
      <c r="A466" s="8" t="str">
        <f>IF('Activities Sheet'!I466=1,CONCATENATE(LEFT('Activities Sheet'!C466,1),LEFT('Activities Sheet'!E466,1))," ")</f>
        <v> </v>
      </c>
    </row>
    <row r="467" ht="15.75" customHeight="1">
      <c r="A467" s="8" t="str">
        <f>IF('Activities Sheet'!I467=1,CONCATENATE(LEFT('Activities Sheet'!C467,1),LEFT('Activities Sheet'!E467,1))," ")</f>
        <v> </v>
      </c>
    </row>
    <row r="468" ht="15.75" customHeight="1">
      <c r="A468" s="8" t="str">
        <f>IF('Activities Sheet'!I468=1,CONCATENATE(LEFT('Activities Sheet'!C468,1),LEFT('Activities Sheet'!E468,1))," ")</f>
        <v> </v>
      </c>
    </row>
    <row r="469" ht="15.75" customHeight="1">
      <c r="A469" s="8" t="str">
        <f>IF('Activities Sheet'!I469=1,CONCATENATE(LEFT('Activities Sheet'!C469,1),LEFT('Activities Sheet'!E469,1))," ")</f>
        <v> </v>
      </c>
    </row>
    <row r="470" ht="15.75" customHeight="1">
      <c r="A470" s="8" t="str">
        <f>IF('Activities Sheet'!I470=1,CONCATENATE(LEFT('Activities Sheet'!C470,1),LEFT('Activities Sheet'!E470,1))," ")</f>
        <v> </v>
      </c>
    </row>
    <row r="471" ht="15.75" customHeight="1">
      <c r="A471" s="8" t="str">
        <f>IF('Activities Sheet'!I471=1,CONCATENATE(LEFT('Activities Sheet'!C471,1),LEFT('Activities Sheet'!E471,1))," ")</f>
        <v> </v>
      </c>
    </row>
    <row r="472" ht="15.75" customHeight="1">
      <c r="A472" s="8" t="str">
        <f>IF('Activities Sheet'!I472=1,CONCATENATE(LEFT('Activities Sheet'!C472,1),LEFT('Activities Sheet'!E472,1))," ")</f>
        <v> </v>
      </c>
    </row>
    <row r="473" ht="15.75" customHeight="1">
      <c r="A473" s="8" t="str">
        <f>IF('Activities Sheet'!I473=1,CONCATENATE(LEFT('Activities Sheet'!C473,1),LEFT('Activities Sheet'!E473,1))," ")</f>
        <v> </v>
      </c>
    </row>
    <row r="474" ht="15.75" customHeight="1">
      <c r="A474" s="8" t="str">
        <f>IF('Activities Sheet'!I474=1,CONCATENATE(LEFT('Activities Sheet'!C474,1),LEFT('Activities Sheet'!E474,1))," ")</f>
        <v> </v>
      </c>
    </row>
    <row r="475" ht="15.75" customHeight="1">
      <c r="A475" s="8" t="str">
        <f>IF('Activities Sheet'!I475=1,CONCATENATE(LEFT('Activities Sheet'!C475,1),LEFT('Activities Sheet'!E475,1))," ")</f>
        <v> </v>
      </c>
    </row>
    <row r="476" ht="15.75" customHeight="1">
      <c r="A476" s="8" t="str">
        <f>IF('Activities Sheet'!I476=1,CONCATENATE(LEFT('Activities Sheet'!C476,1),LEFT('Activities Sheet'!E476,1))," ")</f>
        <v> </v>
      </c>
    </row>
    <row r="477" ht="15.75" customHeight="1">
      <c r="A477" s="8" t="str">
        <f>IF('Activities Sheet'!I477=1,CONCATENATE(LEFT('Activities Sheet'!C477,1),LEFT('Activities Sheet'!E477,1))," ")</f>
        <v> </v>
      </c>
    </row>
    <row r="478" ht="15.75" customHeight="1">
      <c r="A478" s="8" t="str">
        <f>IF('Activities Sheet'!I478=1,CONCATENATE(LEFT('Activities Sheet'!C478,1),LEFT('Activities Sheet'!E478,1))," ")</f>
        <v> </v>
      </c>
    </row>
    <row r="479" ht="15.75" customHeight="1">
      <c r="A479" s="8" t="str">
        <f>IF('Activities Sheet'!I479=1,CONCATENATE(LEFT('Activities Sheet'!C479,1),LEFT('Activities Sheet'!E479,1))," ")</f>
        <v> </v>
      </c>
    </row>
    <row r="480" ht="15.75" customHeight="1">
      <c r="A480" s="8" t="str">
        <f>IF('Activities Sheet'!I480=1,CONCATENATE(LEFT('Activities Sheet'!C480,1),LEFT('Activities Sheet'!E480,1))," ")</f>
        <v> </v>
      </c>
    </row>
    <row r="481" ht="15.75" customHeight="1">
      <c r="A481" s="8" t="str">
        <f>IF('Activities Sheet'!I481=1,CONCATENATE(LEFT('Activities Sheet'!C481,1),LEFT('Activities Sheet'!E481,1))," ")</f>
        <v> </v>
      </c>
    </row>
    <row r="482" ht="15.75" customHeight="1">
      <c r="A482" s="8" t="str">
        <f>IF('Activities Sheet'!I482=1,CONCATENATE(LEFT('Activities Sheet'!C482,1),LEFT('Activities Sheet'!E482,1))," ")</f>
        <v> </v>
      </c>
    </row>
    <row r="483" ht="15.75" customHeight="1">
      <c r="A483" s="8" t="str">
        <f>IF('Activities Sheet'!I483=1,CONCATENATE(LEFT('Activities Sheet'!C483,1),LEFT('Activities Sheet'!E483,1))," ")</f>
        <v> </v>
      </c>
    </row>
    <row r="484" ht="15.75" customHeight="1">
      <c r="A484" s="8" t="str">
        <f>IF('Activities Sheet'!I484=1,CONCATENATE(LEFT('Activities Sheet'!C484,1),LEFT('Activities Sheet'!E484,1))," ")</f>
        <v> </v>
      </c>
    </row>
    <row r="485" ht="15.75" customHeight="1">
      <c r="A485" s="8" t="str">
        <f>IF('Activities Sheet'!I485=1,CONCATENATE(LEFT('Activities Sheet'!C485,1),LEFT('Activities Sheet'!E485,1))," ")</f>
        <v> </v>
      </c>
    </row>
    <row r="486" ht="15.75" customHeight="1">
      <c r="A486" s="8" t="str">
        <f>IF('Activities Sheet'!I486=1,CONCATENATE(LEFT('Activities Sheet'!C486,1),LEFT('Activities Sheet'!E486,1))," ")</f>
        <v> </v>
      </c>
    </row>
    <row r="487" ht="15.75" customHeight="1">
      <c r="A487" s="8" t="str">
        <f>IF('Activities Sheet'!I487=1,CONCATENATE(LEFT('Activities Sheet'!C487,1),LEFT('Activities Sheet'!E487,1))," ")</f>
        <v> </v>
      </c>
    </row>
    <row r="488" ht="15.75" customHeight="1">
      <c r="A488" s="8" t="str">
        <f>IF('Activities Sheet'!I488=1,CONCATENATE(LEFT('Activities Sheet'!C488,1),LEFT('Activities Sheet'!E488,1))," ")</f>
        <v> </v>
      </c>
    </row>
    <row r="489" ht="15.75" customHeight="1">
      <c r="A489" s="8" t="str">
        <f>IF('Activities Sheet'!I489=1,CONCATENATE(LEFT('Activities Sheet'!C489,1),LEFT('Activities Sheet'!E489,1))," ")</f>
        <v> </v>
      </c>
    </row>
    <row r="490" ht="15.75" customHeight="1">
      <c r="A490" s="8" t="str">
        <f>IF('Activities Sheet'!I490=1,CONCATENATE(LEFT('Activities Sheet'!C490,1),LEFT('Activities Sheet'!E490,1))," ")</f>
        <v> </v>
      </c>
    </row>
    <row r="491" ht="15.75" customHeight="1">
      <c r="A491" s="8" t="str">
        <f>IF('Activities Sheet'!I491=1,CONCATENATE(LEFT('Activities Sheet'!C491,1),LEFT('Activities Sheet'!E491,1))," ")</f>
        <v> </v>
      </c>
    </row>
    <row r="492" ht="15.75" customHeight="1">
      <c r="A492" s="8" t="str">
        <f>IF('Activities Sheet'!I492=1,CONCATENATE(LEFT('Activities Sheet'!C492,1),LEFT('Activities Sheet'!E492,1))," ")</f>
        <v> </v>
      </c>
    </row>
    <row r="493" ht="15.75" customHeight="1">
      <c r="A493" s="8" t="str">
        <f>IF('Activities Sheet'!I493=1,CONCATENATE(LEFT('Activities Sheet'!C493,1),LEFT('Activities Sheet'!E493,1))," ")</f>
        <v> </v>
      </c>
    </row>
    <row r="494" ht="15.75" customHeight="1">
      <c r="A494" s="8" t="str">
        <f>IF('Activities Sheet'!I494=1,CONCATENATE(LEFT('Activities Sheet'!C494,1),LEFT('Activities Sheet'!E494,1))," ")</f>
        <v> </v>
      </c>
    </row>
    <row r="495" ht="15.75" customHeight="1">
      <c r="A495" s="8" t="str">
        <f>IF('Activities Sheet'!I495=1,CONCATENATE(LEFT('Activities Sheet'!C495,1),LEFT('Activities Sheet'!E495,1))," ")</f>
        <v> </v>
      </c>
    </row>
    <row r="496" ht="15.75" customHeight="1">
      <c r="A496" s="8" t="str">
        <f>IF('Activities Sheet'!I496=1,CONCATENATE(LEFT('Activities Sheet'!C496,1),LEFT('Activities Sheet'!E496,1))," ")</f>
        <v> </v>
      </c>
    </row>
    <row r="497" ht="15.75" customHeight="1">
      <c r="A497" s="8" t="str">
        <f>IF('Activities Sheet'!I497=1,CONCATENATE(LEFT('Activities Sheet'!C497,1),LEFT('Activities Sheet'!E497,1))," ")</f>
        <v> </v>
      </c>
    </row>
    <row r="498" ht="15.75" customHeight="1">
      <c r="A498" s="8" t="str">
        <f>IF('Activities Sheet'!I498=1,CONCATENATE(LEFT('Activities Sheet'!C498,1),LEFT('Activities Sheet'!E498,1))," ")</f>
        <v> </v>
      </c>
    </row>
    <row r="499" ht="15.75" customHeight="1">
      <c r="A499" s="8" t="str">
        <f>IF('Activities Sheet'!I499=1,CONCATENATE(LEFT('Activities Sheet'!C499,1),LEFT('Activities Sheet'!E499,1))," ")</f>
        <v> </v>
      </c>
    </row>
    <row r="500" ht="15.75" customHeight="1">
      <c r="A500" s="8" t="str">
        <f>IF('Activities Sheet'!I500=1,CONCATENATE(LEFT('Activities Sheet'!C500,1),LEFT('Activities Sheet'!E500,1))," ")</f>
        <v> </v>
      </c>
    </row>
    <row r="501" ht="15.75" customHeight="1">
      <c r="A501" s="8" t="str">
        <f>IF('Activities Sheet'!I501=1,CONCATENATE(LEFT('Activities Sheet'!C501,1),LEFT('Activities Sheet'!E501,1))," ")</f>
        <v> </v>
      </c>
    </row>
    <row r="502" ht="15.75" customHeight="1">
      <c r="A502" s="8" t="str">
        <f>IF('Activities Sheet'!I502=1,CONCATENATE(LEFT('Activities Sheet'!C502,1),LEFT('Activities Sheet'!E502,1))," ")</f>
        <v> </v>
      </c>
    </row>
    <row r="503" ht="15.75" customHeight="1">
      <c r="A503" s="8" t="str">
        <f>IF('Activities Sheet'!I503=1,CONCATENATE(LEFT('Activities Sheet'!C503,1),LEFT('Activities Sheet'!E503,1))," ")</f>
        <v> </v>
      </c>
    </row>
    <row r="504" ht="15.75" customHeight="1">
      <c r="A504" s="8" t="str">
        <f>IF('Activities Sheet'!I504=1,CONCATENATE(LEFT('Activities Sheet'!C504,1),LEFT('Activities Sheet'!E504,1))," ")</f>
        <v> </v>
      </c>
    </row>
    <row r="505" ht="15.75" customHeight="1">
      <c r="A505" s="8" t="str">
        <f>IF('Activities Sheet'!I505=1,CONCATENATE(LEFT('Activities Sheet'!C505,1),LEFT('Activities Sheet'!E505,1))," ")</f>
        <v> </v>
      </c>
    </row>
    <row r="506" ht="15.75" customHeight="1">
      <c r="A506" s="8" t="str">
        <f>IF('Activities Sheet'!I506=1,CONCATENATE(LEFT('Activities Sheet'!C506,1),LEFT('Activities Sheet'!E506,1))," ")</f>
        <v> </v>
      </c>
    </row>
    <row r="507" ht="15.75" customHeight="1">
      <c r="A507" s="8" t="str">
        <f>IF('Activities Sheet'!I507=1,CONCATENATE(LEFT('Activities Sheet'!C507,1),LEFT('Activities Sheet'!E507,1))," ")</f>
        <v> </v>
      </c>
    </row>
    <row r="508" ht="15.75" customHeight="1">
      <c r="A508" s="8" t="str">
        <f>IF('Activities Sheet'!I508=1,CONCATENATE(LEFT('Activities Sheet'!C508,1),LEFT('Activities Sheet'!E508,1))," ")</f>
        <v> </v>
      </c>
    </row>
    <row r="509" ht="15.75" customHeight="1">
      <c r="A509" s="8" t="str">
        <f>IF('Activities Sheet'!I509=1,CONCATENATE(LEFT('Activities Sheet'!C509,1),LEFT('Activities Sheet'!E509,1))," ")</f>
        <v> </v>
      </c>
    </row>
    <row r="510" ht="15.75" customHeight="1">
      <c r="A510" s="8" t="str">
        <f>IF('Activities Sheet'!I510=1,CONCATENATE(LEFT('Activities Sheet'!C510,1),LEFT('Activities Sheet'!E510,1))," ")</f>
        <v> </v>
      </c>
    </row>
    <row r="511" ht="15.75" customHeight="1">
      <c r="A511" s="8" t="str">
        <f>IF('Activities Sheet'!I511=1,CONCATENATE(LEFT('Activities Sheet'!C511,1),LEFT('Activities Sheet'!E511,1))," ")</f>
        <v> </v>
      </c>
    </row>
    <row r="512" ht="15.75" customHeight="1">
      <c r="A512" s="8" t="str">
        <f>IF('Activities Sheet'!I512=1,CONCATENATE(LEFT('Activities Sheet'!C512,1),LEFT('Activities Sheet'!E512,1))," ")</f>
        <v> </v>
      </c>
    </row>
    <row r="513" ht="15.75" customHeight="1">
      <c r="A513" s="8" t="str">
        <f>IF('Activities Sheet'!I513=1,CONCATENATE(LEFT('Activities Sheet'!C513,1),LEFT('Activities Sheet'!E513,1))," ")</f>
        <v> </v>
      </c>
    </row>
    <row r="514" ht="15.75" customHeight="1">
      <c r="A514" s="8" t="str">
        <f>IF('Activities Sheet'!I514=1,CONCATENATE(LEFT('Activities Sheet'!C514,1),LEFT('Activities Sheet'!E514,1))," ")</f>
        <v> </v>
      </c>
    </row>
    <row r="515" ht="15.75" customHeight="1">
      <c r="A515" s="8" t="str">
        <f>IF('Activities Sheet'!I515=1,CONCATENATE(LEFT('Activities Sheet'!C515,1),LEFT('Activities Sheet'!E515,1))," ")</f>
        <v> </v>
      </c>
    </row>
    <row r="516" ht="15.75" customHeight="1">
      <c r="A516" s="8" t="str">
        <f>IF('Activities Sheet'!I516=1,CONCATENATE(LEFT('Activities Sheet'!C516,1),LEFT('Activities Sheet'!E516,1))," ")</f>
        <v> </v>
      </c>
    </row>
    <row r="517" ht="15.75" customHeight="1">
      <c r="A517" s="8" t="str">
        <f>IF('Activities Sheet'!I517=1,CONCATENATE(LEFT('Activities Sheet'!C517,1),LEFT('Activities Sheet'!E517,1))," ")</f>
        <v> </v>
      </c>
    </row>
    <row r="518" ht="15.75" customHeight="1">
      <c r="A518" s="8" t="str">
        <f>IF('Activities Sheet'!I518=1,CONCATENATE(LEFT('Activities Sheet'!C518,1),LEFT('Activities Sheet'!E518,1))," ")</f>
        <v> </v>
      </c>
    </row>
    <row r="519" ht="15.75" customHeight="1">
      <c r="A519" s="8" t="str">
        <f>IF('Activities Sheet'!I519=1,CONCATENATE(LEFT('Activities Sheet'!C519,1),LEFT('Activities Sheet'!E519,1))," ")</f>
        <v> </v>
      </c>
    </row>
    <row r="520" ht="15.75" customHeight="1">
      <c r="A520" s="8" t="str">
        <f>IF('Activities Sheet'!I520=1,CONCATENATE(LEFT('Activities Sheet'!C520,1),LEFT('Activities Sheet'!E520,1))," ")</f>
        <v> </v>
      </c>
    </row>
    <row r="521" ht="15.75" customHeight="1">
      <c r="A521" s="8" t="str">
        <f>IF('Activities Sheet'!I521=1,CONCATENATE(LEFT('Activities Sheet'!C521,1),LEFT('Activities Sheet'!E521,1))," ")</f>
        <v> </v>
      </c>
    </row>
    <row r="522" ht="15.75" customHeight="1">
      <c r="A522" s="8" t="str">
        <f>IF('Activities Sheet'!I522=1,CONCATENATE(LEFT('Activities Sheet'!C522,1),LEFT('Activities Sheet'!E522,1))," ")</f>
        <v> </v>
      </c>
    </row>
    <row r="523" ht="15.75" customHeight="1">
      <c r="A523" s="8" t="str">
        <f>IF('Activities Sheet'!I523=1,CONCATENATE(LEFT('Activities Sheet'!C523,1),LEFT('Activities Sheet'!E523,1))," ")</f>
        <v> </v>
      </c>
    </row>
    <row r="524" ht="15.75" customHeight="1">
      <c r="A524" s="8" t="str">
        <f>IF('Activities Sheet'!I524=1,CONCATENATE(LEFT('Activities Sheet'!C524,1),LEFT('Activities Sheet'!E524,1))," ")</f>
        <v> </v>
      </c>
    </row>
    <row r="525" ht="15.75" customHeight="1">
      <c r="A525" s="8" t="str">
        <f>IF('Activities Sheet'!I525=1,CONCATENATE(LEFT('Activities Sheet'!C525,1),LEFT('Activities Sheet'!E525,1))," ")</f>
        <v> </v>
      </c>
    </row>
    <row r="526" ht="15.75" customHeight="1">
      <c r="A526" s="8" t="str">
        <f>IF('Activities Sheet'!I526=1,CONCATENATE(LEFT('Activities Sheet'!C526,1),LEFT('Activities Sheet'!E526,1))," ")</f>
        <v> </v>
      </c>
    </row>
    <row r="527" ht="15.75" customHeight="1">
      <c r="A527" s="8" t="str">
        <f>IF('Activities Sheet'!I527=1,CONCATENATE(LEFT('Activities Sheet'!C527,1),LEFT('Activities Sheet'!E527,1))," ")</f>
        <v> </v>
      </c>
    </row>
    <row r="528" ht="15.75" customHeight="1">
      <c r="A528" s="8" t="str">
        <f>IF('Activities Sheet'!I528=1,CONCATENATE(LEFT('Activities Sheet'!C528,1),LEFT('Activities Sheet'!E528,1))," ")</f>
        <v> </v>
      </c>
    </row>
    <row r="529" ht="15.75" customHeight="1">
      <c r="A529" s="8" t="str">
        <f>IF('Activities Sheet'!I529=1,CONCATENATE(LEFT('Activities Sheet'!C529,1),LEFT('Activities Sheet'!E529,1))," ")</f>
        <v> </v>
      </c>
    </row>
    <row r="530" ht="15.75" customHeight="1">
      <c r="A530" s="8" t="str">
        <f>IF('Activities Sheet'!I530=1,CONCATENATE(LEFT('Activities Sheet'!C530,1),LEFT('Activities Sheet'!E530,1))," ")</f>
        <v> </v>
      </c>
    </row>
    <row r="531" ht="15.75" customHeight="1">
      <c r="A531" s="8" t="str">
        <f>IF('Activities Sheet'!I531=1,CONCATENATE(LEFT('Activities Sheet'!C531,1),LEFT('Activities Sheet'!E531,1))," ")</f>
        <v> </v>
      </c>
    </row>
    <row r="532" ht="15.75" customHeight="1">
      <c r="A532" s="8" t="str">
        <f>IF('Activities Sheet'!I532=1,CONCATENATE(LEFT('Activities Sheet'!C532,1),LEFT('Activities Sheet'!E532,1))," ")</f>
        <v> </v>
      </c>
    </row>
    <row r="533" ht="15.75" customHeight="1">
      <c r="A533" s="8" t="str">
        <f>IF('Activities Sheet'!I533=1,CONCATENATE(LEFT('Activities Sheet'!C533,1),LEFT('Activities Sheet'!E533,1))," ")</f>
        <v> </v>
      </c>
    </row>
    <row r="534" ht="15.75" customHeight="1">
      <c r="A534" s="8" t="str">
        <f>IF('Activities Sheet'!I534=1,CONCATENATE(LEFT('Activities Sheet'!C534,1),LEFT('Activities Sheet'!E534,1))," ")</f>
        <v> </v>
      </c>
    </row>
    <row r="535" ht="15.75" customHeight="1">
      <c r="A535" s="8" t="str">
        <f>IF('Activities Sheet'!I535=1,CONCATENATE(LEFT('Activities Sheet'!C535,1),LEFT('Activities Sheet'!E535,1))," ")</f>
        <v> </v>
      </c>
    </row>
    <row r="536" ht="15.75" customHeight="1">
      <c r="A536" s="8" t="str">
        <f>IF('Activities Sheet'!I536=1,CONCATENATE(LEFT('Activities Sheet'!C536,1),LEFT('Activities Sheet'!E536,1))," ")</f>
        <v> </v>
      </c>
    </row>
    <row r="537" ht="15.75" customHeight="1">
      <c r="A537" s="8" t="str">
        <f>IF('Activities Sheet'!I537=1,CONCATENATE(LEFT('Activities Sheet'!C537,1),LEFT('Activities Sheet'!E537,1))," ")</f>
        <v> </v>
      </c>
    </row>
    <row r="538" ht="15.75" customHeight="1">
      <c r="A538" s="8" t="str">
        <f>IF('Activities Sheet'!I538=1,CONCATENATE(LEFT('Activities Sheet'!C538,1),LEFT('Activities Sheet'!E538,1))," ")</f>
        <v> </v>
      </c>
    </row>
    <row r="539" ht="15.75" customHeight="1">
      <c r="A539" s="8" t="str">
        <f>IF('Activities Sheet'!I539=1,CONCATENATE(LEFT('Activities Sheet'!C539,1),LEFT('Activities Sheet'!E539,1))," ")</f>
        <v> </v>
      </c>
    </row>
    <row r="540" ht="15.75" customHeight="1">
      <c r="A540" s="8" t="str">
        <f>IF('Activities Sheet'!I540=1,CONCATENATE(LEFT('Activities Sheet'!C540,1),LEFT('Activities Sheet'!E540,1))," ")</f>
        <v> </v>
      </c>
    </row>
    <row r="541" ht="15.75" customHeight="1">
      <c r="A541" s="8" t="str">
        <f>IF('Activities Sheet'!I541=1,CONCATENATE(LEFT('Activities Sheet'!C541,1),LEFT('Activities Sheet'!E541,1))," ")</f>
        <v> </v>
      </c>
    </row>
    <row r="542" ht="15.75" customHeight="1">
      <c r="A542" s="8" t="str">
        <f>IF('Activities Sheet'!I542=1,CONCATENATE(LEFT('Activities Sheet'!C542,1),LEFT('Activities Sheet'!E542,1))," ")</f>
        <v> </v>
      </c>
    </row>
    <row r="543" ht="15.75" customHeight="1">
      <c r="A543" s="8" t="str">
        <f>IF('Activities Sheet'!I543=1,CONCATENATE(LEFT('Activities Sheet'!C543,1),LEFT('Activities Sheet'!E543,1))," ")</f>
        <v> </v>
      </c>
    </row>
    <row r="544" ht="15.75" customHeight="1">
      <c r="A544" s="8" t="str">
        <f>IF('Activities Sheet'!I544=1,CONCATENATE(LEFT('Activities Sheet'!C544,1),LEFT('Activities Sheet'!E544,1))," ")</f>
        <v> </v>
      </c>
    </row>
    <row r="545" ht="15.75" customHeight="1">
      <c r="A545" s="8" t="str">
        <f>IF('Activities Sheet'!I545=1,CONCATENATE(LEFT('Activities Sheet'!C545,1),LEFT('Activities Sheet'!E545,1))," ")</f>
        <v> </v>
      </c>
    </row>
    <row r="546" ht="15.75" customHeight="1">
      <c r="A546" s="8" t="str">
        <f>IF('Activities Sheet'!I546=1,CONCATENATE(LEFT('Activities Sheet'!C546,1),LEFT('Activities Sheet'!E546,1))," ")</f>
        <v> </v>
      </c>
    </row>
    <row r="547" ht="15.75" customHeight="1">
      <c r="A547" s="8" t="str">
        <f>IF('Activities Sheet'!I547=1,CONCATENATE(LEFT('Activities Sheet'!C547,1),LEFT('Activities Sheet'!E547,1))," ")</f>
        <v> </v>
      </c>
    </row>
    <row r="548" ht="15.75" customHeight="1">
      <c r="A548" s="8" t="str">
        <f>IF('Activities Sheet'!I548=1,CONCATENATE(LEFT('Activities Sheet'!C548,1),LEFT('Activities Sheet'!E548,1))," ")</f>
        <v> </v>
      </c>
    </row>
    <row r="549" ht="15.75" customHeight="1">
      <c r="A549" s="8" t="str">
        <f>IF('Activities Sheet'!I549=1,CONCATENATE(LEFT('Activities Sheet'!C549,1),LEFT('Activities Sheet'!E549,1))," ")</f>
        <v> </v>
      </c>
    </row>
    <row r="550" ht="15.75" customHeight="1">
      <c r="A550" s="8" t="str">
        <f>IF('Activities Sheet'!I550=1,CONCATENATE(LEFT('Activities Sheet'!C550,1),LEFT('Activities Sheet'!E550,1))," ")</f>
        <v> </v>
      </c>
    </row>
    <row r="551" ht="15.75" customHeight="1">
      <c r="A551" s="8" t="str">
        <f>IF('Activities Sheet'!I551=1,CONCATENATE(LEFT('Activities Sheet'!C551,1),LEFT('Activities Sheet'!E551,1))," ")</f>
        <v> </v>
      </c>
    </row>
    <row r="552" ht="15.75" customHeight="1">
      <c r="A552" s="8" t="str">
        <f>IF('Activities Sheet'!I552=1,CONCATENATE(LEFT('Activities Sheet'!C552,1),LEFT('Activities Sheet'!E552,1))," ")</f>
        <v> </v>
      </c>
    </row>
    <row r="553" ht="15.75" customHeight="1">
      <c r="A553" s="8" t="str">
        <f>IF('Activities Sheet'!I553=1,CONCATENATE(LEFT('Activities Sheet'!C553,1),LEFT('Activities Sheet'!E553,1))," ")</f>
        <v> </v>
      </c>
    </row>
    <row r="554" ht="15.75" customHeight="1">
      <c r="A554" s="8" t="str">
        <f>IF('Activities Sheet'!I554=1,CONCATENATE(LEFT('Activities Sheet'!C554,1),LEFT('Activities Sheet'!E554,1))," ")</f>
        <v> </v>
      </c>
    </row>
    <row r="555" ht="15.75" customHeight="1">
      <c r="A555" s="8" t="str">
        <f>IF('Activities Sheet'!I555=1,CONCATENATE(LEFT('Activities Sheet'!C555,1),LEFT('Activities Sheet'!E555,1))," ")</f>
        <v> </v>
      </c>
    </row>
    <row r="556" ht="15.75" customHeight="1">
      <c r="A556" s="8" t="str">
        <f>IF('Activities Sheet'!I556=1,CONCATENATE(LEFT('Activities Sheet'!C556,1),LEFT('Activities Sheet'!E556,1))," ")</f>
        <v> </v>
      </c>
    </row>
    <row r="557" ht="15.75" customHeight="1">
      <c r="A557" s="8" t="str">
        <f>IF('Activities Sheet'!I557=1,CONCATENATE(LEFT('Activities Sheet'!C557,1),LEFT('Activities Sheet'!E557,1))," ")</f>
        <v> </v>
      </c>
    </row>
    <row r="558" ht="15.75" customHeight="1">
      <c r="A558" s="8" t="str">
        <f>IF('Activities Sheet'!I558=1,CONCATENATE(LEFT('Activities Sheet'!C558,1),LEFT('Activities Sheet'!E558,1))," ")</f>
        <v> </v>
      </c>
    </row>
    <row r="559" ht="15.75" customHeight="1">
      <c r="A559" s="8" t="str">
        <f>IF('Activities Sheet'!I559=1,CONCATENATE(LEFT('Activities Sheet'!C559,1),LEFT('Activities Sheet'!E559,1))," ")</f>
        <v> </v>
      </c>
    </row>
    <row r="560" ht="15.75" customHeight="1">
      <c r="A560" s="8" t="str">
        <f>IF('Activities Sheet'!I560=1,CONCATENATE(LEFT('Activities Sheet'!C560,1),LEFT('Activities Sheet'!E560,1))," ")</f>
        <v> </v>
      </c>
    </row>
    <row r="561" ht="15.75" customHeight="1">
      <c r="A561" s="8" t="str">
        <f>IF('Activities Sheet'!I561=1,CONCATENATE(LEFT('Activities Sheet'!C561,1),LEFT('Activities Sheet'!E561,1))," ")</f>
        <v> </v>
      </c>
    </row>
    <row r="562" ht="15.75" customHeight="1">
      <c r="A562" s="8" t="str">
        <f>IF('Activities Sheet'!I562=1,CONCATENATE(LEFT('Activities Sheet'!C562,1),LEFT('Activities Sheet'!E562,1))," ")</f>
        <v> </v>
      </c>
    </row>
    <row r="563" ht="15.75" customHeight="1">
      <c r="A563" s="8" t="str">
        <f>IF('Activities Sheet'!I563=1,CONCATENATE(LEFT('Activities Sheet'!C563,1),LEFT('Activities Sheet'!E563,1))," ")</f>
        <v> </v>
      </c>
    </row>
    <row r="564" ht="15.75" customHeight="1">
      <c r="A564" s="8" t="str">
        <f>IF('Activities Sheet'!I564=1,CONCATENATE(LEFT('Activities Sheet'!C564,1),LEFT('Activities Sheet'!E564,1))," ")</f>
        <v> </v>
      </c>
    </row>
    <row r="565" ht="15.75" customHeight="1">
      <c r="A565" s="8" t="str">
        <f>IF('Activities Sheet'!I565=1,CONCATENATE(LEFT('Activities Sheet'!C565,1),LEFT('Activities Sheet'!E565,1))," ")</f>
        <v> </v>
      </c>
    </row>
    <row r="566" ht="15.75" customHeight="1">
      <c r="A566" s="8" t="str">
        <f>IF('Activities Sheet'!I566=1,CONCATENATE(LEFT('Activities Sheet'!C566,1),LEFT('Activities Sheet'!E566,1))," ")</f>
        <v> </v>
      </c>
    </row>
    <row r="567" ht="15.75" customHeight="1">
      <c r="A567" s="8" t="str">
        <f>IF('Activities Sheet'!I567=1,CONCATENATE(LEFT('Activities Sheet'!C567,1),LEFT('Activities Sheet'!E567,1))," ")</f>
        <v> </v>
      </c>
    </row>
    <row r="568" ht="15.75" customHeight="1">
      <c r="A568" s="8" t="str">
        <f>IF('Activities Sheet'!I568=1,CONCATENATE(LEFT('Activities Sheet'!C568,1),LEFT('Activities Sheet'!E568,1))," ")</f>
        <v> </v>
      </c>
    </row>
    <row r="569" ht="15.75" customHeight="1">
      <c r="A569" s="8" t="str">
        <f>IF('Activities Sheet'!I569=1,CONCATENATE(LEFT('Activities Sheet'!C569,1),LEFT('Activities Sheet'!E569,1))," ")</f>
        <v> </v>
      </c>
    </row>
    <row r="570" ht="15.75" customHeight="1">
      <c r="A570" s="8" t="str">
        <f>IF('Activities Sheet'!I570=1,CONCATENATE(LEFT('Activities Sheet'!C570,1),LEFT('Activities Sheet'!E570,1))," ")</f>
        <v> </v>
      </c>
    </row>
    <row r="571" ht="15.75" customHeight="1">
      <c r="A571" s="8" t="str">
        <f>IF('Activities Sheet'!I571=1,CONCATENATE(LEFT('Activities Sheet'!C571,1),LEFT('Activities Sheet'!E571,1))," ")</f>
        <v> </v>
      </c>
    </row>
    <row r="572" ht="15.75" customHeight="1">
      <c r="A572" s="8" t="str">
        <f>IF('Activities Sheet'!I572=1,CONCATENATE(LEFT('Activities Sheet'!C572,1),LEFT('Activities Sheet'!E572,1))," ")</f>
        <v> </v>
      </c>
    </row>
    <row r="573" ht="15.75" customHeight="1">
      <c r="A573" s="8" t="str">
        <f>IF('Activities Sheet'!I573=1,CONCATENATE(LEFT('Activities Sheet'!C573,1),LEFT('Activities Sheet'!E573,1))," ")</f>
        <v> </v>
      </c>
    </row>
    <row r="574" ht="15.75" customHeight="1">
      <c r="A574" s="8" t="str">
        <f>IF('Activities Sheet'!I574=1,CONCATENATE(LEFT('Activities Sheet'!C574,1),LEFT('Activities Sheet'!E574,1))," ")</f>
        <v> </v>
      </c>
    </row>
    <row r="575" ht="15.75" customHeight="1">
      <c r="A575" s="8" t="str">
        <f>IF('Activities Sheet'!I575=1,CONCATENATE(LEFT('Activities Sheet'!C575,1),LEFT('Activities Sheet'!E575,1))," ")</f>
        <v> </v>
      </c>
    </row>
    <row r="576" ht="15.75" customHeight="1">
      <c r="A576" s="8" t="str">
        <f>IF('Activities Sheet'!I576=1,CONCATENATE(LEFT('Activities Sheet'!C576,1),LEFT('Activities Sheet'!E576,1))," ")</f>
        <v> </v>
      </c>
    </row>
    <row r="577" ht="15.75" customHeight="1">
      <c r="A577" s="8" t="str">
        <f>IF('Activities Sheet'!I577=1,CONCATENATE(LEFT('Activities Sheet'!C577,1),LEFT('Activities Sheet'!E577,1))," ")</f>
        <v> </v>
      </c>
    </row>
    <row r="578" ht="15.75" customHeight="1">
      <c r="A578" s="8" t="str">
        <f>IF('Activities Sheet'!I578=1,CONCATENATE(LEFT('Activities Sheet'!C578,1),LEFT('Activities Sheet'!E578,1))," ")</f>
        <v> </v>
      </c>
    </row>
    <row r="579" ht="15.75" customHeight="1">
      <c r="A579" s="8" t="str">
        <f>IF('Activities Sheet'!I579=1,CONCATENATE(LEFT('Activities Sheet'!C579,1),LEFT('Activities Sheet'!E579,1))," ")</f>
        <v> </v>
      </c>
    </row>
    <row r="580" ht="15.75" customHeight="1">
      <c r="A580" s="8" t="str">
        <f>IF('Activities Sheet'!I580=1,CONCATENATE(LEFT('Activities Sheet'!C580,1),LEFT('Activities Sheet'!E580,1))," ")</f>
        <v> </v>
      </c>
    </row>
    <row r="581" ht="15.75" customHeight="1">
      <c r="A581" s="8" t="str">
        <f>IF('Activities Sheet'!I581=1,CONCATENATE(LEFT('Activities Sheet'!C581,1),LEFT('Activities Sheet'!E581,1))," ")</f>
        <v> </v>
      </c>
    </row>
    <row r="582" ht="15.75" customHeight="1">
      <c r="A582" s="8" t="str">
        <f>IF('Activities Sheet'!I582=1,CONCATENATE(LEFT('Activities Sheet'!C582,1),LEFT('Activities Sheet'!E582,1))," ")</f>
        <v> </v>
      </c>
    </row>
    <row r="583" ht="15.75" customHeight="1">
      <c r="A583" s="8" t="str">
        <f>IF('Activities Sheet'!I583=1,CONCATENATE(LEFT('Activities Sheet'!C583,1),LEFT('Activities Sheet'!E583,1))," ")</f>
        <v> </v>
      </c>
    </row>
    <row r="584" ht="15.75" customHeight="1">
      <c r="A584" s="8" t="str">
        <f>IF('Activities Sheet'!I584=1,CONCATENATE(LEFT('Activities Sheet'!C584,1),LEFT('Activities Sheet'!E584,1))," ")</f>
        <v> </v>
      </c>
    </row>
    <row r="585" ht="15.75" customHeight="1">
      <c r="A585" s="8" t="str">
        <f>IF('Activities Sheet'!I585=1,CONCATENATE(LEFT('Activities Sheet'!C585,1),LEFT('Activities Sheet'!E585,1))," ")</f>
        <v> </v>
      </c>
    </row>
    <row r="586" ht="15.75" customHeight="1">
      <c r="A586" s="8" t="str">
        <f>IF('Activities Sheet'!I586=1,CONCATENATE(LEFT('Activities Sheet'!C586,1),LEFT('Activities Sheet'!E586,1))," ")</f>
        <v> </v>
      </c>
    </row>
    <row r="587" ht="15.75" customHeight="1">
      <c r="A587" s="8" t="str">
        <f>IF('Activities Sheet'!I587=1,CONCATENATE(LEFT('Activities Sheet'!C587,1),LEFT('Activities Sheet'!E587,1))," ")</f>
        <v> </v>
      </c>
    </row>
    <row r="588" ht="15.75" customHeight="1">
      <c r="A588" s="8" t="str">
        <f>IF('Activities Sheet'!I588=1,CONCATENATE(LEFT('Activities Sheet'!C588,1),LEFT('Activities Sheet'!E588,1))," ")</f>
        <v> </v>
      </c>
    </row>
    <row r="589" ht="15.75" customHeight="1">
      <c r="A589" s="8" t="str">
        <f>IF('Activities Sheet'!I589=1,CONCATENATE(LEFT('Activities Sheet'!C589,1),LEFT('Activities Sheet'!E589,1))," ")</f>
        <v> </v>
      </c>
    </row>
    <row r="590" ht="15.75" customHeight="1">
      <c r="A590" s="8" t="str">
        <f>IF('Activities Sheet'!I590=1,CONCATENATE(LEFT('Activities Sheet'!C590,1),LEFT('Activities Sheet'!E590,1))," ")</f>
        <v> </v>
      </c>
    </row>
    <row r="591" ht="15.75" customHeight="1">
      <c r="A591" s="8" t="str">
        <f>IF('Activities Sheet'!I591=1,CONCATENATE(LEFT('Activities Sheet'!C591,1),LEFT('Activities Sheet'!E591,1))," ")</f>
        <v> </v>
      </c>
    </row>
    <row r="592" ht="15.75" customHeight="1">
      <c r="A592" s="8" t="str">
        <f>IF('Activities Sheet'!I592=1,CONCATENATE(LEFT('Activities Sheet'!C592,1),LEFT('Activities Sheet'!E592,1))," ")</f>
        <v> </v>
      </c>
    </row>
    <row r="593" ht="15.75" customHeight="1">
      <c r="A593" s="8" t="str">
        <f>IF('Activities Sheet'!I593=1,CONCATENATE(LEFT('Activities Sheet'!C593,1),LEFT('Activities Sheet'!E593,1))," ")</f>
        <v> </v>
      </c>
    </row>
    <row r="594" ht="15.75" customHeight="1">
      <c r="A594" s="8" t="str">
        <f>IF('Activities Sheet'!I594=1,CONCATENATE(LEFT('Activities Sheet'!C594,1),LEFT('Activities Sheet'!E594,1))," ")</f>
        <v> </v>
      </c>
    </row>
    <row r="595" ht="15.75" customHeight="1">
      <c r="A595" s="8" t="str">
        <f>IF('Activities Sheet'!I595=1,CONCATENATE(LEFT('Activities Sheet'!C595,1),LEFT('Activities Sheet'!E595,1))," ")</f>
        <v> </v>
      </c>
    </row>
    <row r="596" ht="15.75" customHeight="1">
      <c r="A596" s="8" t="str">
        <f>IF('Activities Sheet'!I596=1,CONCATENATE(LEFT('Activities Sheet'!C596,1),LEFT('Activities Sheet'!E596,1))," ")</f>
        <v> </v>
      </c>
    </row>
    <row r="597" ht="15.75" customHeight="1">
      <c r="A597" s="8" t="str">
        <f>IF('Activities Sheet'!I597=1,CONCATENATE(LEFT('Activities Sheet'!C597,1),LEFT('Activities Sheet'!E597,1))," ")</f>
        <v> </v>
      </c>
    </row>
    <row r="598" ht="15.75" customHeight="1">
      <c r="A598" s="8" t="str">
        <f>IF('Activities Sheet'!I598=1,CONCATENATE(LEFT('Activities Sheet'!C598,1),LEFT('Activities Sheet'!E598,1))," ")</f>
        <v> </v>
      </c>
    </row>
    <row r="599" ht="15.75" customHeight="1">
      <c r="A599" s="8" t="str">
        <f>IF('Activities Sheet'!I599=1,CONCATENATE(LEFT('Activities Sheet'!C599,1),LEFT('Activities Sheet'!E599,1))," ")</f>
        <v> </v>
      </c>
    </row>
    <row r="600" ht="15.75" customHeight="1">
      <c r="A600" s="8" t="str">
        <f>IF('Activities Sheet'!I600=1,CONCATENATE(LEFT('Activities Sheet'!C600,1),LEFT('Activities Sheet'!E600,1))," ")</f>
        <v> </v>
      </c>
    </row>
    <row r="601" ht="15.75" customHeight="1">
      <c r="A601" s="8" t="str">
        <f>IF('Activities Sheet'!I601=1,CONCATENATE(LEFT('Activities Sheet'!C601,1),LEFT('Activities Sheet'!E601,1))," ")</f>
        <v> </v>
      </c>
    </row>
    <row r="602" ht="15.75" customHeight="1">
      <c r="A602" s="8" t="str">
        <f>IF('Activities Sheet'!I602=1,CONCATENATE(LEFT('Activities Sheet'!C602,1),LEFT('Activities Sheet'!E602,1))," ")</f>
        <v> </v>
      </c>
    </row>
    <row r="603" ht="15.75" customHeight="1">
      <c r="A603" s="8" t="str">
        <f>IF('Activities Sheet'!I603=1,CONCATENATE(LEFT('Activities Sheet'!C603,1),LEFT('Activities Sheet'!E603,1))," ")</f>
        <v> </v>
      </c>
    </row>
    <row r="604" ht="15.75" customHeight="1">
      <c r="A604" s="8" t="str">
        <f>IF('Activities Sheet'!I604=1,CONCATENATE(LEFT('Activities Sheet'!C604,1),LEFT('Activities Sheet'!E604,1))," ")</f>
        <v> </v>
      </c>
    </row>
    <row r="605" ht="15.75" customHeight="1">
      <c r="A605" s="8" t="str">
        <f>IF('Activities Sheet'!I605=1,CONCATENATE(LEFT('Activities Sheet'!C605,1),LEFT('Activities Sheet'!E605,1))," ")</f>
        <v> </v>
      </c>
    </row>
    <row r="606" ht="15.75" customHeight="1">
      <c r="A606" s="8" t="str">
        <f>IF('Activities Sheet'!I606=1,CONCATENATE(LEFT('Activities Sheet'!C606,1),LEFT('Activities Sheet'!E606,1))," ")</f>
        <v> </v>
      </c>
    </row>
    <row r="607" ht="15.75" customHeight="1">
      <c r="A607" s="8" t="str">
        <f>IF('Activities Sheet'!I607=1,CONCATENATE(LEFT('Activities Sheet'!C607,1),LEFT('Activities Sheet'!E607,1))," ")</f>
        <v> </v>
      </c>
    </row>
    <row r="608" ht="15.75" customHeight="1">
      <c r="A608" s="8" t="str">
        <f>IF('Activities Sheet'!I608=1,CONCATENATE(LEFT('Activities Sheet'!C608,1),LEFT('Activities Sheet'!E608,1))," ")</f>
        <v> </v>
      </c>
    </row>
    <row r="609" ht="15.75" customHeight="1">
      <c r="A609" s="8" t="str">
        <f>IF('Activities Sheet'!I609=1,CONCATENATE(LEFT('Activities Sheet'!C609,1),LEFT('Activities Sheet'!E609,1))," ")</f>
        <v> </v>
      </c>
    </row>
    <row r="610" ht="15.75" customHeight="1">
      <c r="A610" s="8" t="str">
        <f>IF('Activities Sheet'!I610=1,CONCATENATE(LEFT('Activities Sheet'!C610,1),LEFT('Activities Sheet'!E610,1))," ")</f>
        <v> </v>
      </c>
    </row>
    <row r="611" ht="15.75" customHeight="1">
      <c r="A611" s="8" t="str">
        <f>IF('Activities Sheet'!I611=1,CONCATENATE(LEFT('Activities Sheet'!C611,1),LEFT('Activities Sheet'!E611,1))," ")</f>
        <v> </v>
      </c>
    </row>
    <row r="612" ht="15.75" customHeight="1">
      <c r="A612" s="8" t="str">
        <f>IF('Activities Sheet'!I612=1,CONCATENATE(LEFT('Activities Sheet'!C612,1),LEFT('Activities Sheet'!E612,1))," ")</f>
        <v> </v>
      </c>
    </row>
    <row r="613" ht="15.75" customHeight="1">
      <c r="A613" s="8" t="str">
        <f>IF('Activities Sheet'!I613=1,CONCATENATE(LEFT('Activities Sheet'!C613,1),LEFT('Activities Sheet'!E613,1))," ")</f>
        <v> </v>
      </c>
    </row>
    <row r="614" ht="15.75" customHeight="1">
      <c r="A614" s="8" t="str">
        <f>IF('Activities Sheet'!I614=1,CONCATENATE(LEFT('Activities Sheet'!C614,1),LEFT('Activities Sheet'!E614,1))," ")</f>
        <v> </v>
      </c>
    </row>
    <row r="615" ht="15.75" customHeight="1">
      <c r="A615" s="8" t="str">
        <f>IF('Activities Sheet'!I615=1,CONCATENATE(LEFT('Activities Sheet'!C615,1),LEFT('Activities Sheet'!E615,1))," ")</f>
        <v> </v>
      </c>
    </row>
    <row r="616" ht="15.75" customHeight="1">
      <c r="A616" s="8" t="str">
        <f>IF('Activities Sheet'!I616=1,CONCATENATE(LEFT('Activities Sheet'!C616,1),LEFT('Activities Sheet'!E616,1))," ")</f>
        <v> </v>
      </c>
    </row>
    <row r="617" ht="15.75" customHeight="1">
      <c r="A617" s="8" t="str">
        <f>IF('Activities Sheet'!I617=1,CONCATENATE(LEFT('Activities Sheet'!C617,1),LEFT('Activities Sheet'!E617,1))," ")</f>
        <v> </v>
      </c>
    </row>
    <row r="618" ht="15.75" customHeight="1">
      <c r="A618" s="8" t="str">
        <f>IF('Activities Sheet'!I618=1,CONCATENATE(LEFT('Activities Sheet'!C618,1),LEFT('Activities Sheet'!E618,1))," ")</f>
        <v> </v>
      </c>
    </row>
    <row r="619" ht="15.75" customHeight="1">
      <c r="A619" s="8" t="str">
        <f>IF('Activities Sheet'!I619=1,CONCATENATE(LEFT('Activities Sheet'!C619,1),LEFT('Activities Sheet'!E619,1))," ")</f>
        <v> </v>
      </c>
    </row>
    <row r="620" ht="15.75" customHeight="1">
      <c r="A620" s="8" t="str">
        <f>IF('Activities Sheet'!I620=1,CONCATENATE(LEFT('Activities Sheet'!C620,1),LEFT('Activities Sheet'!E620,1))," ")</f>
        <v> </v>
      </c>
    </row>
    <row r="621" ht="15.75" customHeight="1">
      <c r="A621" s="8" t="str">
        <f>IF('Activities Sheet'!I621=1,CONCATENATE(LEFT('Activities Sheet'!C621,1),LEFT('Activities Sheet'!E621,1))," ")</f>
        <v> </v>
      </c>
    </row>
    <row r="622" ht="15.75" customHeight="1">
      <c r="A622" s="8" t="str">
        <f>IF('Activities Sheet'!I622=1,CONCATENATE(LEFT('Activities Sheet'!C622,1),LEFT('Activities Sheet'!E622,1))," ")</f>
        <v> </v>
      </c>
    </row>
    <row r="623" ht="15.75" customHeight="1">
      <c r="A623" s="8" t="str">
        <f>IF('Activities Sheet'!I623=1,CONCATENATE(LEFT('Activities Sheet'!C623,1),LEFT('Activities Sheet'!E623,1))," ")</f>
        <v> </v>
      </c>
    </row>
    <row r="624" ht="15.75" customHeight="1">
      <c r="A624" s="8" t="str">
        <f>IF('Activities Sheet'!I624=1,CONCATENATE(LEFT('Activities Sheet'!C624,1),LEFT('Activities Sheet'!E624,1))," ")</f>
        <v> </v>
      </c>
    </row>
    <row r="625" ht="15.75" customHeight="1">
      <c r="A625" s="8" t="str">
        <f>IF('Activities Sheet'!I625=1,CONCATENATE(LEFT('Activities Sheet'!C625,1),LEFT('Activities Sheet'!E625,1))," ")</f>
        <v> </v>
      </c>
    </row>
    <row r="626" ht="15.75" customHeight="1">
      <c r="A626" s="8" t="str">
        <f>IF('Activities Sheet'!I626=1,CONCATENATE(LEFT('Activities Sheet'!C626,1),LEFT('Activities Sheet'!E626,1))," ")</f>
        <v> </v>
      </c>
    </row>
    <row r="627" ht="15.75" customHeight="1">
      <c r="A627" s="8" t="str">
        <f>IF('Activities Sheet'!I627=1,CONCATENATE(LEFT('Activities Sheet'!C627,1),LEFT('Activities Sheet'!E627,1))," ")</f>
        <v> </v>
      </c>
    </row>
    <row r="628" ht="15.75" customHeight="1">
      <c r="A628" s="8" t="str">
        <f>IF('Activities Sheet'!I628=1,CONCATENATE(LEFT('Activities Sheet'!C628,1),LEFT('Activities Sheet'!E628,1))," ")</f>
        <v> </v>
      </c>
    </row>
    <row r="629" ht="15.75" customHeight="1">
      <c r="A629" s="8" t="str">
        <f>IF('Activities Sheet'!I629=1,CONCATENATE(LEFT('Activities Sheet'!C629,1),LEFT('Activities Sheet'!E629,1))," ")</f>
        <v> </v>
      </c>
    </row>
    <row r="630" ht="15.75" customHeight="1">
      <c r="A630" s="8" t="str">
        <f>IF('Activities Sheet'!I630=1,CONCATENATE(LEFT('Activities Sheet'!C630,1),LEFT('Activities Sheet'!E630,1))," ")</f>
        <v> </v>
      </c>
    </row>
    <row r="631" ht="15.75" customHeight="1">
      <c r="A631" s="8" t="str">
        <f>IF('Activities Sheet'!I631=1,CONCATENATE(LEFT('Activities Sheet'!C631,1),LEFT('Activities Sheet'!E631,1))," ")</f>
        <v> </v>
      </c>
    </row>
    <row r="632" ht="15.75" customHeight="1">
      <c r="A632" s="8" t="str">
        <f>IF('Activities Sheet'!I632=1,CONCATENATE(LEFT('Activities Sheet'!C632,1),LEFT('Activities Sheet'!E632,1))," ")</f>
        <v> </v>
      </c>
    </row>
    <row r="633" ht="15.75" customHeight="1">
      <c r="A633" s="8" t="str">
        <f>IF('Activities Sheet'!I633=1,CONCATENATE(LEFT('Activities Sheet'!C633,1),LEFT('Activities Sheet'!E633,1))," ")</f>
        <v> </v>
      </c>
    </row>
    <row r="634" ht="15.75" customHeight="1">
      <c r="A634" s="8" t="str">
        <f>IF('Activities Sheet'!I634=1,CONCATENATE(LEFT('Activities Sheet'!C634,1),LEFT('Activities Sheet'!E634,1))," ")</f>
        <v> </v>
      </c>
    </row>
    <row r="635" ht="15.75" customHeight="1">
      <c r="A635" s="8" t="str">
        <f>IF('Activities Sheet'!I635=1,CONCATENATE(LEFT('Activities Sheet'!C635,1),LEFT('Activities Sheet'!E635,1))," ")</f>
        <v> </v>
      </c>
    </row>
    <row r="636" ht="15.75" customHeight="1">
      <c r="A636" s="8" t="str">
        <f>IF('Activities Sheet'!I636=1,CONCATENATE(LEFT('Activities Sheet'!C636,1),LEFT('Activities Sheet'!E636,1))," ")</f>
        <v> </v>
      </c>
    </row>
    <row r="637" ht="15.75" customHeight="1">
      <c r="A637" s="8" t="str">
        <f>IF('Activities Sheet'!I637=1,CONCATENATE(LEFT('Activities Sheet'!C637,1),LEFT('Activities Sheet'!E637,1))," ")</f>
        <v> </v>
      </c>
    </row>
    <row r="638" ht="15.75" customHeight="1">
      <c r="A638" s="8" t="str">
        <f>IF('Activities Sheet'!I638=1,CONCATENATE(LEFT('Activities Sheet'!C638,1),LEFT('Activities Sheet'!E638,1))," ")</f>
        <v> </v>
      </c>
    </row>
    <row r="639" ht="15.75" customHeight="1">
      <c r="A639" s="8" t="str">
        <f>IF('Activities Sheet'!I639=1,CONCATENATE(LEFT('Activities Sheet'!C639,1),LEFT('Activities Sheet'!E639,1))," ")</f>
        <v> </v>
      </c>
    </row>
    <row r="640" ht="15.75" customHeight="1">
      <c r="A640" s="8" t="str">
        <f>IF('Activities Sheet'!I640=1,CONCATENATE(LEFT('Activities Sheet'!C640,1),LEFT('Activities Sheet'!E640,1))," ")</f>
        <v> </v>
      </c>
    </row>
    <row r="641" ht="15.75" customHeight="1">
      <c r="A641" s="8" t="str">
        <f>IF('Activities Sheet'!I641=1,CONCATENATE(LEFT('Activities Sheet'!C641,1),LEFT('Activities Sheet'!E641,1))," ")</f>
        <v> </v>
      </c>
    </row>
    <row r="642" ht="15.75" customHeight="1">
      <c r="A642" s="8" t="str">
        <f>IF('Activities Sheet'!I642=1,CONCATENATE(LEFT('Activities Sheet'!C642,1),LEFT('Activities Sheet'!E642,1))," ")</f>
        <v> </v>
      </c>
    </row>
    <row r="643" ht="15.75" customHeight="1">
      <c r="A643" s="8" t="str">
        <f>IF('Activities Sheet'!I643=1,CONCATENATE(LEFT('Activities Sheet'!C643,1),LEFT('Activities Sheet'!E643,1))," ")</f>
        <v> </v>
      </c>
    </row>
    <row r="644" ht="15.75" customHeight="1">
      <c r="A644" s="8" t="str">
        <f>IF('Activities Sheet'!I644=1,CONCATENATE(LEFT('Activities Sheet'!C644,1),LEFT('Activities Sheet'!E644,1))," ")</f>
        <v> </v>
      </c>
    </row>
    <row r="645" ht="15.75" customHeight="1">
      <c r="A645" s="8" t="str">
        <f>IF('Activities Sheet'!I645=1,CONCATENATE(LEFT('Activities Sheet'!C645,1),LEFT('Activities Sheet'!E645,1))," ")</f>
        <v> </v>
      </c>
    </row>
    <row r="646" ht="15.75" customHeight="1">
      <c r="A646" s="8" t="str">
        <f>IF('Activities Sheet'!I646=1,CONCATENATE(LEFT('Activities Sheet'!C646,1),LEFT('Activities Sheet'!E646,1))," ")</f>
        <v> </v>
      </c>
    </row>
    <row r="647" ht="15.75" customHeight="1">
      <c r="A647" s="8" t="str">
        <f>IF('Activities Sheet'!I647=1,CONCATENATE(LEFT('Activities Sheet'!C647,1),LEFT('Activities Sheet'!E647,1))," ")</f>
        <v> </v>
      </c>
    </row>
    <row r="648" ht="15.75" customHeight="1">
      <c r="A648" s="8" t="str">
        <f>IF('Activities Sheet'!I648=1,CONCATENATE(LEFT('Activities Sheet'!C648,1),LEFT('Activities Sheet'!E648,1))," ")</f>
        <v> </v>
      </c>
    </row>
    <row r="649" ht="15.75" customHeight="1">
      <c r="A649" s="8" t="str">
        <f>IF('Activities Sheet'!I649=1,CONCATENATE(LEFT('Activities Sheet'!C649,1),LEFT('Activities Sheet'!E649,1))," ")</f>
        <v> </v>
      </c>
    </row>
    <row r="650" ht="15.75" customHeight="1">
      <c r="A650" s="8" t="str">
        <f>IF('Activities Sheet'!I650=1,CONCATENATE(LEFT('Activities Sheet'!C650,1),LEFT('Activities Sheet'!E650,1))," ")</f>
        <v> </v>
      </c>
    </row>
    <row r="651" ht="15.75" customHeight="1">
      <c r="A651" s="8" t="str">
        <f>IF('Activities Sheet'!I651=1,CONCATENATE(LEFT('Activities Sheet'!C651,1),LEFT('Activities Sheet'!E651,1))," ")</f>
        <v> </v>
      </c>
    </row>
    <row r="652" ht="15.75" customHeight="1">
      <c r="A652" s="8" t="str">
        <f>IF('Activities Sheet'!I652=1,CONCATENATE(LEFT('Activities Sheet'!C652,1),LEFT('Activities Sheet'!E652,1))," ")</f>
        <v> </v>
      </c>
    </row>
    <row r="653" ht="15.75" customHeight="1">
      <c r="A653" s="8" t="str">
        <f>IF('Activities Sheet'!I653=1,CONCATENATE(LEFT('Activities Sheet'!C653,1),LEFT('Activities Sheet'!E653,1))," ")</f>
        <v> </v>
      </c>
    </row>
    <row r="654" ht="15.75" customHeight="1">
      <c r="A654" s="8" t="str">
        <f>IF('Activities Sheet'!I654=1,CONCATENATE(LEFT('Activities Sheet'!C654,1),LEFT('Activities Sheet'!E654,1))," ")</f>
        <v> </v>
      </c>
    </row>
    <row r="655" ht="15.75" customHeight="1">
      <c r="A655" s="8" t="str">
        <f>IF('Activities Sheet'!I655=1,CONCATENATE(LEFT('Activities Sheet'!C655,1),LEFT('Activities Sheet'!E655,1))," ")</f>
        <v> </v>
      </c>
    </row>
    <row r="656" ht="15.75" customHeight="1">
      <c r="A656" s="8" t="str">
        <f>IF('Activities Sheet'!I656=1,CONCATENATE(LEFT('Activities Sheet'!C656,1),LEFT('Activities Sheet'!E656,1))," ")</f>
        <v> </v>
      </c>
    </row>
    <row r="657" ht="15.75" customHeight="1">
      <c r="A657" s="8" t="str">
        <f>IF('Activities Sheet'!I657=1,CONCATENATE(LEFT('Activities Sheet'!C657,1),LEFT('Activities Sheet'!E657,1))," ")</f>
        <v> </v>
      </c>
    </row>
    <row r="658" ht="15.75" customHeight="1">
      <c r="A658" s="8" t="str">
        <f>IF('Activities Sheet'!I658=1,CONCATENATE(LEFT('Activities Sheet'!C658,1),LEFT('Activities Sheet'!E658,1))," ")</f>
        <v> </v>
      </c>
    </row>
    <row r="659" ht="15.75" customHeight="1">
      <c r="A659" s="8" t="str">
        <f>IF('Activities Sheet'!I659=1,CONCATENATE(LEFT('Activities Sheet'!C659,1),LEFT('Activities Sheet'!E659,1))," ")</f>
        <v> </v>
      </c>
    </row>
    <row r="660" ht="15.75" customHeight="1">
      <c r="A660" s="8" t="str">
        <f>IF('Activities Sheet'!I660=1,CONCATENATE(LEFT('Activities Sheet'!C660,1),LEFT('Activities Sheet'!E660,1))," ")</f>
        <v> </v>
      </c>
    </row>
    <row r="661" ht="15.75" customHeight="1">
      <c r="A661" s="8" t="str">
        <f>IF('Activities Sheet'!I661=1,CONCATENATE(LEFT('Activities Sheet'!C661,1),LEFT('Activities Sheet'!E661,1))," ")</f>
        <v> </v>
      </c>
    </row>
    <row r="662" ht="15.75" customHeight="1">
      <c r="A662" s="8" t="str">
        <f>IF('Activities Sheet'!I662=1,CONCATENATE(LEFT('Activities Sheet'!C662,1),LEFT('Activities Sheet'!E662,1))," ")</f>
        <v> </v>
      </c>
    </row>
    <row r="663" ht="15.75" customHeight="1">
      <c r="A663" s="8" t="str">
        <f>IF('Activities Sheet'!I663=1,CONCATENATE(LEFT('Activities Sheet'!C663,1),LEFT('Activities Sheet'!E663,1))," ")</f>
        <v> </v>
      </c>
    </row>
    <row r="664" ht="15.75" customHeight="1">
      <c r="A664" s="8" t="str">
        <f>IF('Activities Sheet'!I664=1,CONCATENATE(LEFT('Activities Sheet'!C664,1),LEFT('Activities Sheet'!E664,1))," ")</f>
        <v> </v>
      </c>
    </row>
    <row r="665" ht="15.75" customHeight="1">
      <c r="A665" s="8" t="str">
        <f>IF('Activities Sheet'!I665=1,CONCATENATE(LEFT('Activities Sheet'!C665,1),LEFT('Activities Sheet'!E665,1))," ")</f>
        <v> </v>
      </c>
    </row>
    <row r="666" ht="15.75" customHeight="1">
      <c r="A666" s="8" t="str">
        <f>IF('Activities Sheet'!I666=1,CONCATENATE(LEFT('Activities Sheet'!C666,1),LEFT('Activities Sheet'!E666,1))," ")</f>
        <v> </v>
      </c>
    </row>
    <row r="667" ht="15.75" customHeight="1">
      <c r="A667" s="8" t="str">
        <f>IF('Activities Sheet'!I667=1,CONCATENATE(LEFT('Activities Sheet'!C667,1),LEFT('Activities Sheet'!E667,1))," ")</f>
        <v> </v>
      </c>
    </row>
    <row r="668" ht="15.75" customHeight="1">
      <c r="A668" s="8" t="str">
        <f>IF('Activities Sheet'!I668=1,CONCATENATE(LEFT('Activities Sheet'!C668,1),LEFT('Activities Sheet'!E668,1))," ")</f>
        <v> </v>
      </c>
    </row>
    <row r="669" ht="15.75" customHeight="1">
      <c r="A669" s="8" t="str">
        <f>IF('Activities Sheet'!I669=1,CONCATENATE(LEFT('Activities Sheet'!C669,1),LEFT('Activities Sheet'!E669,1))," ")</f>
        <v> </v>
      </c>
    </row>
    <row r="670" ht="15.75" customHeight="1">
      <c r="A670" s="8" t="str">
        <f>IF('Activities Sheet'!I670=1,CONCATENATE(LEFT('Activities Sheet'!C670,1),LEFT('Activities Sheet'!E670,1))," ")</f>
        <v> </v>
      </c>
    </row>
    <row r="671" ht="15.75" customHeight="1">
      <c r="A671" s="8" t="str">
        <f>IF('Activities Sheet'!I671=1,CONCATENATE(LEFT('Activities Sheet'!C671,1),LEFT('Activities Sheet'!E671,1))," ")</f>
        <v> </v>
      </c>
    </row>
    <row r="672" ht="15.75" customHeight="1">
      <c r="A672" s="8" t="str">
        <f>IF('Activities Sheet'!I672=1,CONCATENATE(LEFT('Activities Sheet'!C672,1),LEFT('Activities Sheet'!E672,1))," ")</f>
        <v> </v>
      </c>
    </row>
    <row r="673" ht="15.75" customHeight="1">
      <c r="A673" s="8" t="str">
        <f>IF('Activities Sheet'!I673=1,CONCATENATE(LEFT('Activities Sheet'!C673,1),LEFT('Activities Sheet'!E673,1))," ")</f>
        <v> </v>
      </c>
    </row>
    <row r="674" ht="15.75" customHeight="1">
      <c r="A674" s="8" t="str">
        <f>IF('Activities Sheet'!I674=1,CONCATENATE(LEFT('Activities Sheet'!C674,1),LEFT('Activities Sheet'!E674,1))," ")</f>
        <v> </v>
      </c>
    </row>
    <row r="675" ht="15.75" customHeight="1">
      <c r="A675" s="8" t="str">
        <f>IF('Activities Sheet'!I675=1,CONCATENATE(LEFT('Activities Sheet'!C675,1),LEFT('Activities Sheet'!E675,1))," ")</f>
        <v> </v>
      </c>
    </row>
    <row r="676" ht="15.75" customHeight="1">
      <c r="A676" s="8" t="str">
        <f>IF('Activities Sheet'!I676=1,CONCATENATE(LEFT('Activities Sheet'!C676,1),LEFT('Activities Sheet'!E676,1))," ")</f>
        <v> </v>
      </c>
    </row>
    <row r="677" ht="15.75" customHeight="1">
      <c r="A677" s="8" t="str">
        <f>IF('Activities Sheet'!I677=1,CONCATENATE(LEFT('Activities Sheet'!C677,1),LEFT('Activities Sheet'!E677,1))," ")</f>
        <v> </v>
      </c>
    </row>
    <row r="678" ht="15.75" customHeight="1">
      <c r="A678" s="8" t="str">
        <f>IF('Activities Sheet'!I678=1,CONCATENATE(LEFT('Activities Sheet'!C678,1),LEFT('Activities Sheet'!E678,1))," ")</f>
        <v> </v>
      </c>
    </row>
    <row r="679" ht="15.75" customHeight="1">
      <c r="A679" s="8" t="str">
        <f>IF('Activities Sheet'!I679=1,CONCATENATE(LEFT('Activities Sheet'!C679,1),LEFT('Activities Sheet'!E679,1))," ")</f>
        <v> </v>
      </c>
    </row>
    <row r="680" ht="15.75" customHeight="1">
      <c r="A680" s="8" t="str">
        <f>IF('Activities Sheet'!I680=1,CONCATENATE(LEFT('Activities Sheet'!C680,1),LEFT('Activities Sheet'!E680,1))," ")</f>
        <v> </v>
      </c>
    </row>
    <row r="681" ht="15.75" customHeight="1">
      <c r="A681" s="8" t="str">
        <f>IF('Activities Sheet'!I681=1,CONCATENATE(LEFT('Activities Sheet'!C681,1),LEFT('Activities Sheet'!E681,1))," ")</f>
        <v> </v>
      </c>
    </row>
    <row r="682" ht="15.75" customHeight="1">
      <c r="A682" s="8" t="str">
        <f>IF('Activities Sheet'!I682=1,CONCATENATE(LEFT('Activities Sheet'!C682,1),LEFT('Activities Sheet'!E682,1))," ")</f>
        <v> </v>
      </c>
    </row>
    <row r="683" ht="15.75" customHeight="1">
      <c r="A683" s="8" t="str">
        <f>IF('Activities Sheet'!I683=1,CONCATENATE(LEFT('Activities Sheet'!C683,1),LEFT('Activities Sheet'!E683,1))," ")</f>
        <v> </v>
      </c>
    </row>
    <row r="684" ht="15.75" customHeight="1">
      <c r="A684" s="8" t="str">
        <f>IF('Activities Sheet'!I684=1,CONCATENATE(LEFT('Activities Sheet'!C684,1),LEFT('Activities Sheet'!E684,1))," ")</f>
        <v> </v>
      </c>
    </row>
    <row r="685" ht="15.75" customHeight="1">
      <c r="A685" s="8" t="str">
        <f>IF('Activities Sheet'!I685=1,CONCATENATE(LEFT('Activities Sheet'!C685,1),LEFT('Activities Sheet'!E685,1))," ")</f>
        <v> </v>
      </c>
    </row>
    <row r="686" ht="15.75" customHeight="1">
      <c r="A686" s="8" t="str">
        <f>IF('Activities Sheet'!I686=1,CONCATENATE(LEFT('Activities Sheet'!C686,1),LEFT('Activities Sheet'!E686,1))," ")</f>
        <v> </v>
      </c>
    </row>
    <row r="687" ht="15.75" customHeight="1">
      <c r="A687" s="8" t="str">
        <f>IF('Activities Sheet'!I687=1,CONCATENATE(LEFT('Activities Sheet'!C687,1),LEFT('Activities Sheet'!E687,1))," ")</f>
        <v> </v>
      </c>
    </row>
    <row r="688" ht="15.75" customHeight="1">
      <c r="A688" s="8" t="str">
        <f>IF('Activities Sheet'!I688=1,CONCATENATE(LEFT('Activities Sheet'!C688,1),LEFT('Activities Sheet'!E688,1))," ")</f>
        <v> </v>
      </c>
    </row>
    <row r="689" ht="15.75" customHeight="1">
      <c r="A689" s="8" t="str">
        <f>IF('Activities Sheet'!I689=1,CONCATENATE(LEFT('Activities Sheet'!C689,1),LEFT('Activities Sheet'!E689,1))," ")</f>
        <v> </v>
      </c>
    </row>
    <row r="690" ht="15.75" customHeight="1">
      <c r="A690" s="8" t="str">
        <f>IF('Activities Sheet'!I690=1,CONCATENATE(LEFT('Activities Sheet'!C690,1),LEFT('Activities Sheet'!E690,1))," ")</f>
        <v> </v>
      </c>
    </row>
    <row r="691" ht="15.75" customHeight="1">
      <c r="A691" s="8" t="str">
        <f>IF('Activities Sheet'!I691=1,CONCATENATE(LEFT('Activities Sheet'!C691,1),LEFT('Activities Sheet'!E691,1))," ")</f>
        <v> </v>
      </c>
    </row>
    <row r="692" ht="15.75" customHeight="1">
      <c r="A692" s="8" t="str">
        <f>IF('Activities Sheet'!I692=1,CONCATENATE(LEFT('Activities Sheet'!C692,1),LEFT('Activities Sheet'!E692,1))," ")</f>
        <v> </v>
      </c>
    </row>
    <row r="693" ht="15.75" customHeight="1">
      <c r="A693" s="8" t="str">
        <f>IF('Activities Sheet'!I693=1,CONCATENATE(LEFT('Activities Sheet'!C693,1),LEFT('Activities Sheet'!E693,1))," ")</f>
        <v> </v>
      </c>
    </row>
    <row r="694" ht="15.75" customHeight="1">
      <c r="A694" s="8" t="str">
        <f>IF('Activities Sheet'!I694=1,CONCATENATE(LEFT('Activities Sheet'!C694,1),LEFT('Activities Sheet'!E694,1))," ")</f>
        <v> </v>
      </c>
    </row>
    <row r="695" ht="15.75" customHeight="1">
      <c r="A695" s="8" t="str">
        <f>IF('Activities Sheet'!I695=1,CONCATENATE(LEFT('Activities Sheet'!C695,1),LEFT('Activities Sheet'!E695,1))," ")</f>
        <v> </v>
      </c>
    </row>
    <row r="696" ht="15.75" customHeight="1">
      <c r="A696" s="8" t="str">
        <f>IF('Activities Sheet'!I696=1,CONCATENATE(LEFT('Activities Sheet'!C696,1),LEFT('Activities Sheet'!E696,1))," ")</f>
        <v> </v>
      </c>
    </row>
    <row r="697" ht="15.75" customHeight="1">
      <c r="A697" s="8" t="str">
        <f>IF('Activities Sheet'!I697=1,CONCATENATE(LEFT('Activities Sheet'!C697,1),LEFT('Activities Sheet'!E697,1))," ")</f>
        <v> </v>
      </c>
    </row>
    <row r="698" ht="15.75" customHeight="1">
      <c r="A698" s="8" t="str">
        <f>IF('Activities Sheet'!I698=1,CONCATENATE(LEFT('Activities Sheet'!C698,1),LEFT('Activities Sheet'!E698,1))," ")</f>
        <v> </v>
      </c>
    </row>
    <row r="699" ht="15.75" customHeight="1">
      <c r="A699" s="8" t="str">
        <f>IF('Activities Sheet'!I699=1,CONCATENATE(LEFT('Activities Sheet'!C699,1),LEFT('Activities Sheet'!E699,1))," ")</f>
        <v> </v>
      </c>
    </row>
    <row r="700" ht="15.75" customHeight="1">
      <c r="A700" s="8" t="str">
        <f>IF('Activities Sheet'!I700=1,CONCATENATE(LEFT('Activities Sheet'!C700,1),LEFT('Activities Sheet'!E700,1))," ")</f>
        <v> </v>
      </c>
    </row>
    <row r="701" ht="15.75" customHeight="1">
      <c r="A701" s="8" t="str">
        <f>IF('Activities Sheet'!I701=1,CONCATENATE(LEFT('Activities Sheet'!C701,1),LEFT('Activities Sheet'!E701,1))," ")</f>
        <v> </v>
      </c>
    </row>
    <row r="702" ht="15.75" customHeight="1">
      <c r="A702" s="8" t="str">
        <f>IF('Activities Sheet'!I702=1,CONCATENATE(LEFT('Activities Sheet'!C702,1),LEFT('Activities Sheet'!E702,1))," ")</f>
        <v> </v>
      </c>
    </row>
    <row r="703" ht="15.75" customHeight="1">
      <c r="A703" s="8" t="str">
        <f>IF('Activities Sheet'!I703=1,CONCATENATE(LEFT('Activities Sheet'!C703,1),LEFT('Activities Sheet'!E703,1))," ")</f>
        <v> </v>
      </c>
    </row>
    <row r="704" ht="15.75" customHeight="1">
      <c r="A704" s="8" t="str">
        <f>IF('Activities Sheet'!I704=1,CONCATENATE(LEFT('Activities Sheet'!C704,1),LEFT('Activities Sheet'!E704,1))," ")</f>
        <v> </v>
      </c>
    </row>
    <row r="705" ht="15.75" customHeight="1">
      <c r="A705" s="8" t="str">
        <f>IF('Activities Sheet'!I705=1,CONCATENATE(LEFT('Activities Sheet'!C705,1),LEFT('Activities Sheet'!E705,1))," ")</f>
        <v> </v>
      </c>
    </row>
    <row r="706" ht="15.75" customHeight="1">
      <c r="A706" s="8" t="str">
        <f>IF('Activities Sheet'!I706=1,CONCATENATE(LEFT('Activities Sheet'!C706,1),LEFT('Activities Sheet'!E706,1))," ")</f>
        <v> </v>
      </c>
    </row>
    <row r="707" ht="15.75" customHeight="1">
      <c r="A707" s="8" t="str">
        <f>IF('Activities Sheet'!I707=1,CONCATENATE(LEFT('Activities Sheet'!C707,1),LEFT('Activities Sheet'!E707,1))," ")</f>
        <v> </v>
      </c>
    </row>
    <row r="708" ht="15.75" customHeight="1">
      <c r="A708" s="8" t="str">
        <f>IF('Activities Sheet'!I708=1,CONCATENATE(LEFT('Activities Sheet'!C708,1),LEFT('Activities Sheet'!E708,1))," ")</f>
        <v> </v>
      </c>
    </row>
    <row r="709" ht="15.75" customHeight="1">
      <c r="A709" s="8" t="str">
        <f>IF('Activities Sheet'!I709=1,CONCATENATE(LEFT('Activities Sheet'!C709,1),LEFT('Activities Sheet'!E709,1))," ")</f>
        <v> </v>
      </c>
    </row>
    <row r="710" ht="15.75" customHeight="1">
      <c r="A710" s="8" t="str">
        <f>IF('Activities Sheet'!I710=1,CONCATENATE(LEFT('Activities Sheet'!C710,1),LEFT('Activities Sheet'!E710,1))," ")</f>
        <v> </v>
      </c>
    </row>
    <row r="711" ht="15.75" customHeight="1">
      <c r="A711" s="8" t="str">
        <f>IF('Activities Sheet'!I711=1,CONCATENATE(LEFT('Activities Sheet'!C711,1),LEFT('Activities Sheet'!E711,1))," ")</f>
        <v> </v>
      </c>
    </row>
    <row r="712" ht="15.75" customHeight="1">
      <c r="A712" s="8" t="str">
        <f>IF('Activities Sheet'!I712=1,CONCATENATE(LEFT('Activities Sheet'!C712,1),LEFT('Activities Sheet'!E712,1))," ")</f>
        <v> </v>
      </c>
    </row>
    <row r="713" ht="15.75" customHeight="1">
      <c r="A713" s="8" t="str">
        <f>IF('Activities Sheet'!I713=1,CONCATENATE(LEFT('Activities Sheet'!C713,1),LEFT('Activities Sheet'!E713,1))," ")</f>
        <v> </v>
      </c>
    </row>
    <row r="714" ht="15.75" customHeight="1">
      <c r="A714" s="8" t="str">
        <f>IF('Activities Sheet'!I714=1,CONCATENATE(LEFT('Activities Sheet'!C714,1),LEFT('Activities Sheet'!E714,1))," ")</f>
        <v> </v>
      </c>
    </row>
    <row r="715" ht="15.75" customHeight="1">
      <c r="A715" s="8" t="str">
        <f>IF('Activities Sheet'!I715=1,CONCATENATE(LEFT('Activities Sheet'!C715,1),LEFT('Activities Sheet'!E715,1))," ")</f>
        <v> </v>
      </c>
    </row>
    <row r="716" ht="15.75" customHeight="1">
      <c r="A716" s="8" t="str">
        <f>IF('Activities Sheet'!I716=1,CONCATENATE(LEFT('Activities Sheet'!C716,1),LEFT('Activities Sheet'!E716,1))," ")</f>
        <v> </v>
      </c>
    </row>
    <row r="717" ht="15.75" customHeight="1">
      <c r="A717" s="8" t="str">
        <f>IF('Activities Sheet'!I717=1,CONCATENATE(LEFT('Activities Sheet'!C717,1),LEFT('Activities Sheet'!E717,1))," ")</f>
        <v> </v>
      </c>
    </row>
    <row r="718" ht="15.75" customHeight="1">
      <c r="A718" s="8" t="str">
        <f>IF('Activities Sheet'!I718=1,CONCATENATE(LEFT('Activities Sheet'!C718,1),LEFT('Activities Sheet'!E718,1))," ")</f>
        <v> </v>
      </c>
    </row>
    <row r="719" ht="15.75" customHeight="1">
      <c r="A719" s="8" t="str">
        <f>IF('Activities Sheet'!I719=1,CONCATENATE(LEFT('Activities Sheet'!C719,1),LEFT('Activities Sheet'!E719,1))," ")</f>
        <v> </v>
      </c>
    </row>
    <row r="720" ht="15.75" customHeight="1">
      <c r="A720" s="8" t="str">
        <f>IF('Activities Sheet'!I720=1,CONCATENATE(LEFT('Activities Sheet'!C720,1),LEFT('Activities Sheet'!E720,1))," ")</f>
        <v> </v>
      </c>
    </row>
    <row r="721" ht="15.75" customHeight="1">
      <c r="A721" s="8" t="str">
        <f>IF('Activities Sheet'!I721=1,CONCATENATE(LEFT('Activities Sheet'!C721,1),LEFT('Activities Sheet'!E721,1))," ")</f>
        <v> </v>
      </c>
    </row>
    <row r="722" ht="15.75" customHeight="1">
      <c r="A722" s="8" t="str">
        <f>IF('Activities Sheet'!I722=1,CONCATENATE(LEFT('Activities Sheet'!C722,1),LEFT('Activities Sheet'!E722,1))," ")</f>
        <v> </v>
      </c>
    </row>
    <row r="723" ht="15.75" customHeight="1">
      <c r="A723" s="8" t="str">
        <f>IF('Activities Sheet'!I723=1,CONCATENATE(LEFT('Activities Sheet'!C723,1),LEFT('Activities Sheet'!E723,1))," ")</f>
        <v> </v>
      </c>
    </row>
    <row r="724" ht="15.75" customHeight="1">
      <c r="A724" s="8" t="str">
        <f>IF('Activities Sheet'!I724=1,CONCATENATE(LEFT('Activities Sheet'!C724,1),LEFT('Activities Sheet'!E724,1))," ")</f>
        <v> </v>
      </c>
    </row>
    <row r="725" ht="15.75" customHeight="1">
      <c r="A725" s="8" t="str">
        <f>IF('Activities Sheet'!I725=1,CONCATENATE(LEFT('Activities Sheet'!C725,1),LEFT('Activities Sheet'!E725,1))," ")</f>
        <v> </v>
      </c>
    </row>
    <row r="726" ht="15.75" customHeight="1">
      <c r="A726" s="8" t="str">
        <f>IF('Activities Sheet'!I726=1,CONCATENATE(LEFT('Activities Sheet'!C726,1),LEFT('Activities Sheet'!E726,1))," ")</f>
        <v> </v>
      </c>
    </row>
    <row r="727" ht="15.75" customHeight="1">
      <c r="A727" s="8" t="str">
        <f>IF('Activities Sheet'!I727=1,CONCATENATE(LEFT('Activities Sheet'!C727,1),LEFT('Activities Sheet'!E727,1))," ")</f>
        <v> </v>
      </c>
    </row>
    <row r="728" ht="15.75" customHeight="1">
      <c r="A728" s="8" t="str">
        <f>IF('Activities Sheet'!I728=1,CONCATENATE(LEFT('Activities Sheet'!C728,1),LEFT('Activities Sheet'!E728,1))," ")</f>
        <v> </v>
      </c>
    </row>
    <row r="729" ht="15.75" customHeight="1">
      <c r="A729" s="8" t="str">
        <f>IF('Activities Sheet'!I729=1,CONCATENATE(LEFT('Activities Sheet'!C729,1),LEFT('Activities Sheet'!E729,1))," ")</f>
        <v> </v>
      </c>
    </row>
    <row r="730" ht="15.75" customHeight="1">
      <c r="A730" s="8" t="str">
        <f>IF('Activities Sheet'!I730=1,CONCATENATE(LEFT('Activities Sheet'!C730,1),LEFT('Activities Sheet'!E730,1))," ")</f>
        <v> </v>
      </c>
    </row>
    <row r="731" ht="15.75" customHeight="1">
      <c r="A731" s="8" t="str">
        <f>IF('Activities Sheet'!I731=1,CONCATENATE(LEFT('Activities Sheet'!C731,1),LEFT('Activities Sheet'!E731,1))," ")</f>
        <v> </v>
      </c>
    </row>
    <row r="732" ht="15.75" customHeight="1">
      <c r="A732" s="8" t="str">
        <f>IF('Activities Sheet'!I732=1,CONCATENATE(LEFT('Activities Sheet'!C732,1),LEFT('Activities Sheet'!E732,1))," ")</f>
        <v> </v>
      </c>
    </row>
    <row r="733" ht="15.75" customHeight="1">
      <c r="A733" s="8" t="str">
        <f>IF('Activities Sheet'!I733=1,CONCATENATE(LEFT('Activities Sheet'!C733,1),LEFT('Activities Sheet'!E733,1))," ")</f>
        <v> </v>
      </c>
    </row>
    <row r="734" ht="15.75" customHeight="1">
      <c r="A734" s="8" t="str">
        <f>IF('Activities Sheet'!I734=1,CONCATENATE(LEFT('Activities Sheet'!C734,1),LEFT('Activities Sheet'!E734,1))," ")</f>
        <v> </v>
      </c>
    </row>
    <row r="735" ht="15.75" customHeight="1">
      <c r="A735" s="8" t="str">
        <f>IF('Activities Sheet'!I735=1,CONCATENATE(LEFT('Activities Sheet'!C735,1),LEFT('Activities Sheet'!E735,1))," ")</f>
        <v> </v>
      </c>
    </row>
    <row r="736" ht="15.75" customHeight="1">
      <c r="A736" s="8" t="str">
        <f>IF('Activities Sheet'!I736=1,CONCATENATE(LEFT('Activities Sheet'!C736,1),LEFT('Activities Sheet'!E736,1))," ")</f>
        <v> </v>
      </c>
    </row>
    <row r="737" ht="15.75" customHeight="1">
      <c r="A737" s="8" t="str">
        <f>IF('Activities Sheet'!I737=1,CONCATENATE(LEFT('Activities Sheet'!C737,1),LEFT('Activities Sheet'!E737,1))," ")</f>
        <v> </v>
      </c>
    </row>
    <row r="738" ht="15.75" customHeight="1">
      <c r="A738" s="8" t="str">
        <f>IF('Activities Sheet'!I738=1,CONCATENATE(LEFT('Activities Sheet'!C738,1),LEFT('Activities Sheet'!E738,1))," ")</f>
        <v> </v>
      </c>
    </row>
    <row r="739" ht="15.75" customHeight="1">
      <c r="A739" s="8" t="str">
        <f>IF('Activities Sheet'!I739=1,CONCATENATE(LEFT('Activities Sheet'!C739,1),LEFT('Activities Sheet'!E739,1))," ")</f>
        <v> </v>
      </c>
    </row>
    <row r="740" ht="15.75" customHeight="1">
      <c r="A740" s="8" t="str">
        <f>IF('Activities Sheet'!I740=1,CONCATENATE(LEFT('Activities Sheet'!C740,1),LEFT('Activities Sheet'!E740,1))," ")</f>
        <v> </v>
      </c>
    </row>
    <row r="741" ht="15.75" customHeight="1">
      <c r="A741" s="8" t="str">
        <f>IF('Activities Sheet'!I741=1,CONCATENATE(LEFT('Activities Sheet'!C741,1),LEFT('Activities Sheet'!E741,1))," ")</f>
        <v> </v>
      </c>
    </row>
    <row r="742" ht="15.75" customHeight="1">
      <c r="A742" s="8" t="str">
        <f>IF('Activities Sheet'!I742=1,CONCATENATE(LEFT('Activities Sheet'!C742,1),LEFT('Activities Sheet'!E742,1))," ")</f>
        <v> </v>
      </c>
    </row>
    <row r="743" ht="15.75" customHeight="1">
      <c r="A743" s="8" t="str">
        <f>IF('Activities Sheet'!I743=1,CONCATENATE(LEFT('Activities Sheet'!C743,1),LEFT('Activities Sheet'!E743,1))," ")</f>
        <v> </v>
      </c>
    </row>
    <row r="744" ht="15.75" customHeight="1">
      <c r="A744" s="8" t="str">
        <f>IF('Activities Sheet'!I744=1,CONCATENATE(LEFT('Activities Sheet'!C744,1),LEFT('Activities Sheet'!E744,1))," ")</f>
        <v> </v>
      </c>
    </row>
    <row r="745" ht="15.75" customHeight="1">
      <c r="A745" s="8" t="str">
        <f>IF('Activities Sheet'!I745=1,CONCATENATE(LEFT('Activities Sheet'!C745,1),LEFT('Activities Sheet'!E745,1))," ")</f>
        <v> </v>
      </c>
    </row>
    <row r="746" ht="15.75" customHeight="1">
      <c r="A746" s="8" t="str">
        <f>IF('Activities Sheet'!I746=1,CONCATENATE(LEFT('Activities Sheet'!C746,1),LEFT('Activities Sheet'!E746,1))," ")</f>
        <v> </v>
      </c>
    </row>
    <row r="747" ht="15.75" customHeight="1">
      <c r="A747" s="8" t="str">
        <f>IF('Activities Sheet'!I747=1,CONCATENATE(LEFT('Activities Sheet'!C747,1),LEFT('Activities Sheet'!E747,1))," ")</f>
        <v> </v>
      </c>
    </row>
    <row r="748" ht="15.75" customHeight="1">
      <c r="A748" s="8" t="str">
        <f>IF('Activities Sheet'!I748=1,CONCATENATE(LEFT('Activities Sheet'!C748,1),LEFT('Activities Sheet'!E748,1))," ")</f>
        <v> </v>
      </c>
    </row>
    <row r="749" ht="15.75" customHeight="1">
      <c r="A749" s="8" t="str">
        <f>IF('Activities Sheet'!I749=1,CONCATENATE(LEFT('Activities Sheet'!C749,1),LEFT('Activities Sheet'!E749,1))," ")</f>
        <v> </v>
      </c>
    </row>
    <row r="750" ht="15.75" customHeight="1">
      <c r="A750" s="8" t="str">
        <f>IF('Activities Sheet'!I750=1,CONCATENATE(LEFT('Activities Sheet'!C750,1),LEFT('Activities Sheet'!E750,1))," ")</f>
        <v> </v>
      </c>
    </row>
    <row r="751" ht="15.75" customHeight="1">
      <c r="A751" s="8" t="str">
        <f>IF('Activities Sheet'!I751=1,CONCATENATE(LEFT('Activities Sheet'!C751,1),LEFT('Activities Sheet'!E751,1))," ")</f>
        <v> </v>
      </c>
    </row>
    <row r="752" ht="15.75" customHeight="1">
      <c r="A752" s="8" t="str">
        <f>IF('Activities Sheet'!I752=1,CONCATENATE(LEFT('Activities Sheet'!C752,1),LEFT('Activities Sheet'!E752,1))," ")</f>
        <v> </v>
      </c>
    </row>
    <row r="753" ht="15.75" customHeight="1">
      <c r="A753" s="8" t="str">
        <f>IF('Activities Sheet'!I753=1,CONCATENATE(LEFT('Activities Sheet'!C753,1),LEFT('Activities Sheet'!E753,1))," ")</f>
        <v> </v>
      </c>
    </row>
    <row r="754" ht="15.75" customHeight="1">
      <c r="A754" s="8" t="str">
        <f>IF('Activities Sheet'!I754=1,CONCATENATE(LEFT('Activities Sheet'!C754,1),LEFT('Activities Sheet'!E754,1))," ")</f>
        <v> </v>
      </c>
    </row>
    <row r="755" ht="15.75" customHeight="1">
      <c r="A755" s="8" t="str">
        <f>IF('Activities Sheet'!I755=1,CONCATENATE(LEFT('Activities Sheet'!C755,1),LEFT('Activities Sheet'!E755,1))," ")</f>
        <v> </v>
      </c>
    </row>
    <row r="756" ht="15.75" customHeight="1">
      <c r="A756" s="8" t="str">
        <f>IF('Activities Sheet'!I756=1,CONCATENATE(LEFT('Activities Sheet'!C756,1),LEFT('Activities Sheet'!E756,1))," ")</f>
        <v> </v>
      </c>
    </row>
    <row r="757" ht="15.75" customHeight="1">
      <c r="A757" s="8" t="str">
        <f>IF('Activities Sheet'!I757=1,CONCATENATE(LEFT('Activities Sheet'!C757,1),LEFT('Activities Sheet'!E757,1))," ")</f>
        <v> </v>
      </c>
    </row>
    <row r="758" ht="15.75" customHeight="1">
      <c r="A758" s="8" t="str">
        <f>IF('Activities Sheet'!I758=1,CONCATENATE(LEFT('Activities Sheet'!C758,1),LEFT('Activities Sheet'!E758,1))," ")</f>
        <v> </v>
      </c>
    </row>
    <row r="759" ht="15.75" customHeight="1">
      <c r="A759" s="8" t="str">
        <f>IF('Activities Sheet'!I759=1,CONCATENATE(LEFT('Activities Sheet'!C759,1),LEFT('Activities Sheet'!E759,1))," ")</f>
        <v> </v>
      </c>
    </row>
    <row r="760" ht="15.75" customHeight="1">
      <c r="A760" s="8" t="str">
        <f>IF('Activities Sheet'!I760=1,CONCATENATE(LEFT('Activities Sheet'!C760,1),LEFT('Activities Sheet'!E760,1))," ")</f>
        <v> </v>
      </c>
    </row>
    <row r="761" ht="15.75" customHeight="1">
      <c r="A761" s="8" t="str">
        <f>IF('Activities Sheet'!I761=1,CONCATENATE(LEFT('Activities Sheet'!C761,1),LEFT('Activities Sheet'!E761,1))," ")</f>
        <v> </v>
      </c>
    </row>
    <row r="762" ht="15.75" customHeight="1">
      <c r="A762" s="8" t="str">
        <f>IF('Activities Sheet'!I762=1,CONCATENATE(LEFT('Activities Sheet'!C762,1),LEFT('Activities Sheet'!E762,1))," ")</f>
        <v> </v>
      </c>
    </row>
    <row r="763" ht="15.75" customHeight="1">
      <c r="A763" s="8" t="str">
        <f>IF('Activities Sheet'!I763=1,CONCATENATE(LEFT('Activities Sheet'!C763,1),LEFT('Activities Sheet'!E763,1))," ")</f>
        <v> </v>
      </c>
    </row>
    <row r="764" ht="15.75" customHeight="1">
      <c r="A764" s="8" t="str">
        <f>IF('Activities Sheet'!I764=1,CONCATENATE(LEFT('Activities Sheet'!C764,1),LEFT('Activities Sheet'!E764,1))," ")</f>
        <v> </v>
      </c>
    </row>
    <row r="765" ht="15.75" customHeight="1">
      <c r="A765" s="8" t="str">
        <f>IF('Activities Sheet'!I765=1,CONCATENATE(LEFT('Activities Sheet'!C765,1),LEFT('Activities Sheet'!E765,1))," ")</f>
        <v> </v>
      </c>
    </row>
    <row r="766" ht="15.75" customHeight="1">
      <c r="A766" s="8" t="str">
        <f>IF('Activities Sheet'!I766=1,CONCATENATE(LEFT('Activities Sheet'!C766,1),LEFT('Activities Sheet'!E766,1))," ")</f>
        <v> </v>
      </c>
    </row>
    <row r="767" ht="15.75" customHeight="1">
      <c r="A767" s="8" t="str">
        <f>IF('Activities Sheet'!I767=1,CONCATENATE(LEFT('Activities Sheet'!C767,1),LEFT('Activities Sheet'!E767,1))," ")</f>
        <v> </v>
      </c>
    </row>
    <row r="768" ht="15.75" customHeight="1">
      <c r="A768" s="8" t="str">
        <f>IF('Activities Sheet'!I768=1,CONCATENATE(LEFT('Activities Sheet'!C768,1),LEFT('Activities Sheet'!E768,1))," ")</f>
        <v> </v>
      </c>
    </row>
    <row r="769" ht="15.75" customHeight="1">
      <c r="A769" s="8" t="str">
        <f>IF('Activities Sheet'!I769=1,CONCATENATE(LEFT('Activities Sheet'!C769,1),LEFT('Activities Sheet'!E769,1))," ")</f>
        <v> </v>
      </c>
    </row>
    <row r="770" ht="15.75" customHeight="1">
      <c r="A770" s="8" t="str">
        <f>IF('Activities Sheet'!I770=1,CONCATENATE(LEFT('Activities Sheet'!C770,1),LEFT('Activities Sheet'!E770,1))," ")</f>
        <v> </v>
      </c>
    </row>
    <row r="771" ht="15.75" customHeight="1">
      <c r="A771" s="8" t="str">
        <f>IF('Activities Sheet'!I771=1,CONCATENATE(LEFT('Activities Sheet'!C771,1),LEFT('Activities Sheet'!E771,1))," ")</f>
        <v> </v>
      </c>
    </row>
    <row r="772" ht="15.75" customHeight="1">
      <c r="A772" s="8" t="str">
        <f>IF('Activities Sheet'!I772=1,CONCATENATE(LEFT('Activities Sheet'!C772,1),LEFT('Activities Sheet'!E772,1))," ")</f>
        <v> </v>
      </c>
    </row>
    <row r="773" ht="15.75" customHeight="1">
      <c r="A773" s="8" t="str">
        <f>IF('Activities Sheet'!I773=1,CONCATENATE(LEFT('Activities Sheet'!C773,1),LEFT('Activities Sheet'!E773,1))," ")</f>
        <v> </v>
      </c>
    </row>
    <row r="774" ht="15.75" customHeight="1">
      <c r="A774" s="8" t="str">
        <f>IF('Activities Sheet'!I774=1,CONCATENATE(LEFT('Activities Sheet'!C774,1),LEFT('Activities Sheet'!E774,1))," ")</f>
        <v> </v>
      </c>
    </row>
    <row r="775" ht="15.75" customHeight="1">
      <c r="A775" s="8" t="str">
        <f>IF('Activities Sheet'!I775=1,CONCATENATE(LEFT('Activities Sheet'!C775,1),LEFT('Activities Sheet'!E775,1))," ")</f>
        <v> </v>
      </c>
    </row>
    <row r="776" ht="15.75" customHeight="1">
      <c r="A776" s="8" t="str">
        <f>IF('Activities Sheet'!I776=1,CONCATENATE(LEFT('Activities Sheet'!C776,1),LEFT('Activities Sheet'!E776,1))," ")</f>
        <v> </v>
      </c>
    </row>
    <row r="777" ht="15.75" customHeight="1">
      <c r="A777" s="8" t="str">
        <f>IF('Activities Sheet'!I777=1,CONCATENATE(LEFT('Activities Sheet'!C777,1),LEFT('Activities Sheet'!E777,1))," ")</f>
        <v> </v>
      </c>
    </row>
    <row r="778" ht="15.75" customHeight="1">
      <c r="A778" s="8" t="str">
        <f>IF('Activities Sheet'!I778=1,CONCATENATE(LEFT('Activities Sheet'!C778,1),LEFT('Activities Sheet'!E778,1))," ")</f>
        <v> </v>
      </c>
    </row>
    <row r="779" ht="15.75" customHeight="1">
      <c r="A779" s="8" t="str">
        <f>IF('Activities Sheet'!I779=1,CONCATENATE(LEFT('Activities Sheet'!C779,1),LEFT('Activities Sheet'!E779,1))," ")</f>
        <v> </v>
      </c>
    </row>
    <row r="780" ht="15.75" customHeight="1">
      <c r="A780" s="8" t="str">
        <f>IF('Activities Sheet'!I780=1,CONCATENATE(LEFT('Activities Sheet'!C780,1),LEFT('Activities Sheet'!E780,1))," ")</f>
        <v> </v>
      </c>
    </row>
    <row r="781" ht="15.75" customHeight="1">
      <c r="A781" s="8" t="str">
        <f>IF('Activities Sheet'!I781=1,CONCATENATE(LEFT('Activities Sheet'!C781,1),LEFT('Activities Sheet'!E781,1))," ")</f>
        <v> </v>
      </c>
    </row>
    <row r="782" ht="15.75" customHeight="1">
      <c r="A782" s="8" t="str">
        <f>IF('Activities Sheet'!I782=1,CONCATENATE(LEFT('Activities Sheet'!C782,1),LEFT('Activities Sheet'!E782,1))," ")</f>
        <v> </v>
      </c>
    </row>
    <row r="783" ht="15.75" customHeight="1">
      <c r="A783" s="8" t="str">
        <f>IF('Activities Sheet'!I783=1,CONCATENATE(LEFT('Activities Sheet'!C783,1),LEFT('Activities Sheet'!E783,1))," ")</f>
        <v> </v>
      </c>
    </row>
    <row r="784" ht="15.75" customHeight="1">
      <c r="A784" s="8" t="str">
        <f>IF('Activities Sheet'!I784=1,CONCATENATE(LEFT('Activities Sheet'!C784,1),LEFT('Activities Sheet'!E784,1))," ")</f>
        <v> </v>
      </c>
    </row>
    <row r="785" ht="15.75" customHeight="1">
      <c r="A785" s="8" t="str">
        <f>IF('Activities Sheet'!I785=1,CONCATENATE(LEFT('Activities Sheet'!C785,1),LEFT('Activities Sheet'!E785,1))," ")</f>
        <v> </v>
      </c>
    </row>
    <row r="786" ht="15.75" customHeight="1">
      <c r="A786" s="8" t="str">
        <f>IF('Activities Sheet'!I786=1,CONCATENATE(LEFT('Activities Sheet'!C786,1),LEFT('Activities Sheet'!E786,1))," ")</f>
        <v> </v>
      </c>
    </row>
    <row r="787" ht="15.75" customHeight="1">
      <c r="A787" s="8" t="str">
        <f>IF('Activities Sheet'!I787=1,CONCATENATE(LEFT('Activities Sheet'!C787,1),LEFT('Activities Sheet'!E787,1))," ")</f>
        <v> </v>
      </c>
    </row>
    <row r="788" ht="15.75" customHeight="1">
      <c r="A788" s="8" t="str">
        <f>IF('Activities Sheet'!I788=1,CONCATENATE(LEFT('Activities Sheet'!C788,1),LEFT('Activities Sheet'!E788,1))," ")</f>
        <v> </v>
      </c>
    </row>
    <row r="789" ht="15.75" customHeight="1">
      <c r="A789" s="8" t="str">
        <f>IF('Activities Sheet'!I789=1,CONCATENATE(LEFT('Activities Sheet'!C789,1),LEFT('Activities Sheet'!E789,1))," ")</f>
        <v> </v>
      </c>
    </row>
    <row r="790" ht="15.75" customHeight="1">
      <c r="A790" s="8" t="str">
        <f>IF('Activities Sheet'!I790=1,CONCATENATE(LEFT('Activities Sheet'!C790,1),LEFT('Activities Sheet'!E790,1))," ")</f>
        <v> </v>
      </c>
    </row>
    <row r="791" ht="15.75" customHeight="1">
      <c r="A791" s="8" t="str">
        <f>IF('Activities Sheet'!I791=1,CONCATENATE(LEFT('Activities Sheet'!C791,1),LEFT('Activities Sheet'!E791,1))," ")</f>
        <v> </v>
      </c>
    </row>
    <row r="792" ht="15.75" customHeight="1">
      <c r="A792" s="8" t="str">
        <f>IF('Activities Sheet'!I792=1,CONCATENATE(LEFT('Activities Sheet'!C792,1),LEFT('Activities Sheet'!E792,1))," ")</f>
        <v> </v>
      </c>
    </row>
    <row r="793" ht="15.75" customHeight="1">
      <c r="A793" s="8" t="str">
        <f>IF('Activities Sheet'!I793=1,CONCATENATE(LEFT('Activities Sheet'!C793,1),LEFT('Activities Sheet'!E793,1))," ")</f>
        <v> </v>
      </c>
    </row>
    <row r="794" ht="15.75" customHeight="1">
      <c r="A794" s="8" t="str">
        <f>IF('Activities Sheet'!I794=1,CONCATENATE(LEFT('Activities Sheet'!C794,1),LEFT('Activities Sheet'!E794,1))," ")</f>
        <v> </v>
      </c>
    </row>
    <row r="795" ht="15.75" customHeight="1">
      <c r="A795" s="8" t="str">
        <f>IF('Activities Sheet'!I795=1,CONCATENATE(LEFT('Activities Sheet'!C795,1),LEFT('Activities Sheet'!E795,1))," ")</f>
        <v> </v>
      </c>
    </row>
    <row r="796" ht="15.75" customHeight="1">
      <c r="A796" s="8" t="str">
        <f>IF('Activities Sheet'!I796=1,CONCATENATE(LEFT('Activities Sheet'!C796,1),LEFT('Activities Sheet'!E796,1))," ")</f>
        <v> </v>
      </c>
    </row>
    <row r="797" ht="15.75" customHeight="1">
      <c r="A797" s="8" t="str">
        <f>IF('Activities Sheet'!I797=1,CONCATENATE(LEFT('Activities Sheet'!C797,1),LEFT('Activities Sheet'!E797,1))," ")</f>
        <v> </v>
      </c>
    </row>
    <row r="798" ht="15.75" customHeight="1">
      <c r="A798" s="8" t="str">
        <f>IF('Activities Sheet'!I798=1,CONCATENATE(LEFT('Activities Sheet'!C798,1),LEFT('Activities Sheet'!E798,1))," ")</f>
        <v> </v>
      </c>
    </row>
    <row r="799" ht="15.75" customHeight="1">
      <c r="A799" s="8" t="str">
        <f>IF('Activities Sheet'!I799=1,CONCATENATE(LEFT('Activities Sheet'!C799,1),LEFT('Activities Sheet'!E799,1))," ")</f>
        <v> </v>
      </c>
    </row>
    <row r="800" ht="15.75" customHeight="1">
      <c r="A800" s="8" t="str">
        <f>IF('Activities Sheet'!I800=1,CONCATENATE(LEFT('Activities Sheet'!C800,1),LEFT('Activities Sheet'!E800,1))," ")</f>
        <v> </v>
      </c>
    </row>
    <row r="801" ht="15.75" customHeight="1">
      <c r="A801" s="8" t="str">
        <f>IF('Activities Sheet'!I801=1,CONCATENATE(LEFT('Activities Sheet'!C801,1),LEFT('Activities Sheet'!E801,1))," ")</f>
        <v> </v>
      </c>
    </row>
    <row r="802" ht="15.75" customHeight="1">
      <c r="A802" s="8" t="str">
        <f>IF('Activities Sheet'!I802=1,CONCATENATE(LEFT('Activities Sheet'!C802,1),LEFT('Activities Sheet'!E802,1))," ")</f>
        <v> </v>
      </c>
    </row>
    <row r="803" ht="15.75" customHeight="1">
      <c r="A803" s="8" t="str">
        <f>IF('Activities Sheet'!I803=1,CONCATENATE(LEFT('Activities Sheet'!C803,1),LEFT('Activities Sheet'!E803,1))," ")</f>
        <v> </v>
      </c>
    </row>
    <row r="804" ht="15.75" customHeight="1">
      <c r="A804" s="8" t="str">
        <f>IF('Activities Sheet'!I804=1,CONCATENATE(LEFT('Activities Sheet'!C804,1),LEFT('Activities Sheet'!E804,1))," ")</f>
        <v> </v>
      </c>
    </row>
    <row r="805" ht="15.75" customHeight="1">
      <c r="A805" s="8" t="str">
        <f>IF('Activities Sheet'!I805=1,CONCATENATE(LEFT('Activities Sheet'!C805,1),LEFT('Activities Sheet'!E805,1))," ")</f>
        <v> </v>
      </c>
    </row>
    <row r="806" ht="15.75" customHeight="1">
      <c r="A806" s="8" t="str">
        <f>IF('Activities Sheet'!I806=1,CONCATENATE(LEFT('Activities Sheet'!C806,1),LEFT('Activities Sheet'!E806,1))," ")</f>
        <v> </v>
      </c>
    </row>
    <row r="807" ht="15.75" customHeight="1">
      <c r="A807" s="8" t="str">
        <f>IF('Activities Sheet'!I807=1,CONCATENATE(LEFT('Activities Sheet'!C807,1),LEFT('Activities Sheet'!E807,1))," ")</f>
        <v> </v>
      </c>
    </row>
    <row r="808" ht="15.75" customHeight="1">
      <c r="A808" s="8" t="str">
        <f>IF('Activities Sheet'!I808=1,CONCATENATE(LEFT('Activities Sheet'!C808,1),LEFT('Activities Sheet'!E808,1))," ")</f>
        <v> </v>
      </c>
    </row>
    <row r="809" ht="15.75" customHeight="1">
      <c r="A809" s="8" t="str">
        <f>IF('Activities Sheet'!I809=1,CONCATENATE(LEFT('Activities Sheet'!C809,1),LEFT('Activities Sheet'!E809,1))," ")</f>
        <v> </v>
      </c>
    </row>
    <row r="810" ht="15.75" customHeight="1">
      <c r="A810" s="8" t="str">
        <f>IF('Activities Sheet'!I810=1,CONCATENATE(LEFT('Activities Sheet'!C810,1),LEFT('Activities Sheet'!E810,1))," ")</f>
        <v> </v>
      </c>
    </row>
    <row r="811" ht="15.75" customHeight="1">
      <c r="A811" s="8" t="str">
        <f>IF('Activities Sheet'!I811=1,CONCATENATE(LEFT('Activities Sheet'!C811,1),LEFT('Activities Sheet'!E811,1))," ")</f>
        <v> </v>
      </c>
    </row>
    <row r="812" ht="15.75" customHeight="1">
      <c r="A812" s="8" t="str">
        <f>IF('Activities Sheet'!I812=1,CONCATENATE(LEFT('Activities Sheet'!C812,1),LEFT('Activities Sheet'!E812,1))," ")</f>
        <v> </v>
      </c>
    </row>
    <row r="813" ht="15.75" customHeight="1">
      <c r="A813" s="8" t="str">
        <f>IF('Activities Sheet'!I813=1,CONCATENATE(LEFT('Activities Sheet'!C813,1),LEFT('Activities Sheet'!E813,1))," ")</f>
        <v> </v>
      </c>
    </row>
    <row r="814" ht="15.75" customHeight="1">
      <c r="A814" s="8" t="str">
        <f>IF('Activities Sheet'!I814=1,CONCATENATE(LEFT('Activities Sheet'!C814,1),LEFT('Activities Sheet'!E814,1))," ")</f>
        <v> </v>
      </c>
    </row>
    <row r="815" ht="15.75" customHeight="1">
      <c r="A815" s="8" t="str">
        <f>IF('Activities Sheet'!I815=1,CONCATENATE(LEFT('Activities Sheet'!C815,1),LEFT('Activities Sheet'!E815,1))," ")</f>
        <v> </v>
      </c>
    </row>
    <row r="816" ht="15.75" customHeight="1">
      <c r="A816" s="8" t="str">
        <f>IF('Activities Sheet'!I816=1,CONCATENATE(LEFT('Activities Sheet'!C816,1),LEFT('Activities Sheet'!E816,1))," ")</f>
        <v> </v>
      </c>
    </row>
    <row r="817" ht="15.75" customHeight="1">
      <c r="A817" s="8" t="str">
        <f>IF('Activities Sheet'!I817=1,CONCATENATE(LEFT('Activities Sheet'!C817,1),LEFT('Activities Sheet'!E817,1))," ")</f>
        <v> </v>
      </c>
    </row>
    <row r="818" ht="15.75" customHeight="1">
      <c r="A818" s="8" t="str">
        <f>IF('Activities Sheet'!I818=1,CONCATENATE(LEFT('Activities Sheet'!C818,1),LEFT('Activities Sheet'!E818,1))," ")</f>
        <v> </v>
      </c>
    </row>
    <row r="819" ht="15.75" customHeight="1">
      <c r="A819" s="8" t="str">
        <f>IF('Activities Sheet'!I819=1,CONCATENATE(LEFT('Activities Sheet'!C819,1),LEFT('Activities Sheet'!E819,1))," ")</f>
        <v> </v>
      </c>
    </row>
    <row r="820" ht="15.75" customHeight="1">
      <c r="A820" s="8" t="str">
        <f>IF('Activities Sheet'!I820=1,CONCATENATE(LEFT('Activities Sheet'!C820,1),LEFT('Activities Sheet'!E820,1))," ")</f>
        <v> </v>
      </c>
    </row>
    <row r="821" ht="15.75" customHeight="1">
      <c r="A821" s="8" t="str">
        <f>IF('Activities Sheet'!I821=1,CONCATENATE(LEFT('Activities Sheet'!C821,1),LEFT('Activities Sheet'!E821,1))," ")</f>
        <v> </v>
      </c>
    </row>
    <row r="822" ht="15.75" customHeight="1">
      <c r="A822" s="8" t="str">
        <f>IF('Activities Sheet'!I822=1,CONCATENATE(LEFT('Activities Sheet'!C822,1),LEFT('Activities Sheet'!E822,1))," ")</f>
        <v> </v>
      </c>
    </row>
    <row r="823" ht="15.75" customHeight="1">
      <c r="A823" s="8" t="str">
        <f>IF('Activities Sheet'!I823=1,CONCATENATE(LEFT('Activities Sheet'!C823,1),LEFT('Activities Sheet'!E823,1))," ")</f>
        <v> </v>
      </c>
    </row>
    <row r="824" ht="15.75" customHeight="1">
      <c r="A824" s="8" t="str">
        <f>IF('Activities Sheet'!I824=1,CONCATENATE(LEFT('Activities Sheet'!C824,1),LEFT('Activities Sheet'!E824,1))," ")</f>
        <v> </v>
      </c>
    </row>
    <row r="825" ht="15.75" customHeight="1">
      <c r="A825" s="8" t="str">
        <f>IF('Activities Sheet'!I825=1,CONCATENATE(LEFT('Activities Sheet'!C825,1),LEFT('Activities Sheet'!E825,1))," ")</f>
        <v> </v>
      </c>
    </row>
    <row r="826" ht="15.75" customHeight="1">
      <c r="A826" s="8" t="str">
        <f>IF('Activities Sheet'!I826=1,CONCATENATE(LEFT('Activities Sheet'!C826,1),LEFT('Activities Sheet'!E826,1))," ")</f>
        <v> </v>
      </c>
    </row>
    <row r="827" ht="15.75" customHeight="1">
      <c r="A827" s="8" t="str">
        <f>IF('Activities Sheet'!I827=1,CONCATENATE(LEFT('Activities Sheet'!C827,1),LEFT('Activities Sheet'!E827,1))," ")</f>
        <v> </v>
      </c>
    </row>
    <row r="828" ht="15.75" customHeight="1">
      <c r="A828" s="8" t="str">
        <f>IF('Activities Sheet'!I828=1,CONCATENATE(LEFT('Activities Sheet'!C828,1),LEFT('Activities Sheet'!E828,1))," ")</f>
        <v> </v>
      </c>
    </row>
    <row r="829" ht="15.75" customHeight="1">
      <c r="A829" s="8" t="str">
        <f>IF('Activities Sheet'!I829=1,CONCATENATE(LEFT('Activities Sheet'!C829,1),LEFT('Activities Sheet'!E829,1))," ")</f>
        <v> </v>
      </c>
    </row>
    <row r="830" ht="15.75" customHeight="1">
      <c r="A830" s="8" t="str">
        <f>IF('Activities Sheet'!I830=1,CONCATENATE(LEFT('Activities Sheet'!C830,1),LEFT('Activities Sheet'!E830,1))," ")</f>
        <v> </v>
      </c>
    </row>
    <row r="831" ht="15.75" customHeight="1">
      <c r="A831" s="8" t="str">
        <f>IF('Activities Sheet'!I831=1,CONCATENATE(LEFT('Activities Sheet'!C831,1),LEFT('Activities Sheet'!E831,1))," ")</f>
        <v> </v>
      </c>
    </row>
    <row r="832" ht="15.75" customHeight="1">
      <c r="A832" s="8" t="str">
        <f>IF('Activities Sheet'!I832=1,CONCATENATE(LEFT('Activities Sheet'!C832,1),LEFT('Activities Sheet'!E832,1))," ")</f>
        <v> </v>
      </c>
    </row>
    <row r="833" ht="15.75" customHeight="1">
      <c r="A833" s="8" t="str">
        <f>IF('Activities Sheet'!I833=1,CONCATENATE(LEFT('Activities Sheet'!C833,1),LEFT('Activities Sheet'!E833,1))," ")</f>
        <v> </v>
      </c>
    </row>
    <row r="834" ht="15.75" customHeight="1">
      <c r="A834" s="8" t="str">
        <f>IF('Activities Sheet'!I834=1,CONCATENATE(LEFT('Activities Sheet'!C834,1),LEFT('Activities Sheet'!E834,1))," ")</f>
        <v> </v>
      </c>
    </row>
    <row r="835" ht="15.75" customHeight="1">
      <c r="A835" s="8" t="str">
        <f>IF('Activities Sheet'!I835=1,CONCATENATE(LEFT('Activities Sheet'!C835,1),LEFT('Activities Sheet'!E835,1))," ")</f>
        <v> </v>
      </c>
    </row>
    <row r="836" ht="15.75" customHeight="1">
      <c r="A836" s="8" t="str">
        <f>IF('Activities Sheet'!I836=1,CONCATENATE(LEFT('Activities Sheet'!C836,1),LEFT('Activities Sheet'!E836,1))," ")</f>
        <v> </v>
      </c>
    </row>
    <row r="837" ht="15.75" customHeight="1">
      <c r="A837" s="8" t="str">
        <f>IF('Activities Sheet'!I837=1,CONCATENATE(LEFT('Activities Sheet'!C837,1),LEFT('Activities Sheet'!E837,1))," ")</f>
        <v> </v>
      </c>
    </row>
    <row r="838" ht="15.75" customHeight="1">
      <c r="A838" s="8" t="str">
        <f>IF('Activities Sheet'!I838=1,CONCATENATE(LEFT('Activities Sheet'!C838,1),LEFT('Activities Sheet'!E838,1))," ")</f>
        <v> </v>
      </c>
    </row>
    <row r="839" ht="15.75" customHeight="1">
      <c r="A839" s="8" t="str">
        <f>IF('Activities Sheet'!I839=1,CONCATENATE(LEFT('Activities Sheet'!C839,1),LEFT('Activities Sheet'!E839,1))," ")</f>
        <v> </v>
      </c>
    </row>
    <row r="840" ht="15.75" customHeight="1">
      <c r="A840" s="8" t="str">
        <f>IF('Activities Sheet'!I840=1,CONCATENATE(LEFT('Activities Sheet'!C840,1),LEFT('Activities Sheet'!E840,1))," ")</f>
        <v> </v>
      </c>
    </row>
    <row r="841" ht="15.75" customHeight="1">
      <c r="A841" s="8" t="str">
        <f>IF('Activities Sheet'!I841=1,CONCATENATE(LEFT('Activities Sheet'!C841,1),LEFT('Activities Sheet'!E841,1))," ")</f>
        <v> </v>
      </c>
    </row>
    <row r="842" ht="15.75" customHeight="1">
      <c r="A842" s="8" t="str">
        <f>IF('Activities Sheet'!I842=1,CONCATENATE(LEFT('Activities Sheet'!C842,1),LEFT('Activities Sheet'!E842,1))," ")</f>
        <v> </v>
      </c>
    </row>
    <row r="843" ht="15.75" customHeight="1">
      <c r="A843" s="8" t="str">
        <f>IF('Activities Sheet'!I843=1,CONCATENATE(LEFT('Activities Sheet'!C843,1),LEFT('Activities Sheet'!E843,1))," ")</f>
        <v> </v>
      </c>
    </row>
    <row r="844" ht="15.75" customHeight="1">
      <c r="A844" s="8" t="str">
        <f>IF('Activities Sheet'!I844=1,CONCATENATE(LEFT('Activities Sheet'!C844,1),LEFT('Activities Sheet'!E844,1))," ")</f>
        <v> </v>
      </c>
    </row>
    <row r="845" ht="15.75" customHeight="1">
      <c r="A845" s="8" t="str">
        <f>IF('Activities Sheet'!I845=1,CONCATENATE(LEFT('Activities Sheet'!C845,1),LEFT('Activities Sheet'!E845,1))," ")</f>
        <v> </v>
      </c>
    </row>
    <row r="846" ht="15.75" customHeight="1">
      <c r="A846" s="8" t="str">
        <f>IF('Activities Sheet'!I846=1,CONCATENATE(LEFT('Activities Sheet'!C846,1),LEFT('Activities Sheet'!E846,1))," ")</f>
        <v> </v>
      </c>
    </row>
    <row r="847" ht="15.75" customHeight="1">
      <c r="A847" s="8" t="str">
        <f>IF('Activities Sheet'!I847=1,CONCATENATE(LEFT('Activities Sheet'!C847,1),LEFT('Activities Sheet'!E847,1))," ")</f>
        <v> </v>
      </c>
    </row>
    <row r="848" ht="15.75" customHeight="1">
      <c r="A848" s="8" t="str">
        <f>IF('Activities Sheet'!I848=1,CONCATENATE(LEFT('Activities Sheet'!C848,1),LEFT('Activities Sheet'!E848,1))," ")</f>
        <v> </v>
      </c>
    </row>
    <row r="849" ht="15.75" customHeight="1">
      <c r="A849" s="8" t="str">
        <f>IF('Activities Sheet'!I849=1,CONCATENATE(LEFT('Activities Sheet'!C849,1),LEFT('Activities Sheet'!E849,1))," ")</f>
        <v> </v>
      </c>
    </row>
    <row r="850" ht="15.75" customHeight="1">
      <c r="A850" s="8" t="str">
        <f>IF('Activities Sheet'!I850=1,CONCATENATE(LEFT('Activities Sheet'!C850,1),LEFT('Activities Sheet'!E850,1))," ")</f>
        <v> </v>
      </c>
    </row>
    <row r="851" ht="15.75" customHeight="1">
      <c r="A851" s="8" t="str">
        <f>IF('Activities Sheet'!I851=1,CONCATENATE(LEFT('Activities Sheet'!C851,1),LEFT('Activities Sheet'!E851,1))," ")</f>
        <v> </v>
      </c>
    </row>
    <row r="852" ht="15.75" customHeight="1">
      <c r="A852" s="8" t="str">
        <f>IF('Activities Sheet'!I852=1,CONCATENATE(LEFT('Activities Sheet'!C852,1),LEFT('Activities Sheet'!E852,1))," ")</f>
        <v> </v>
      </c>
    </row>
    <row r="853" ht="15.75" customHeight="1">
      <c r="A853" s="8" t="str">
        <f>IF('Activities Sheet'!I853=1,CONCATENATE(LEFT('Activities Sheet'!C853,1),LEFT('Activities Sheet'!E853,1))," ")</f>
        <v> </v>
      </c>
    </row>
    <row r="854" ht="15.75" customHeight="1">
      <c r="A854" s="8" t="str">
        <f>IF('Activities Sheet'!I854=1,CONCATENATE(LEFT('Activities Sheet'!C854,1),LEFT('Activities Sheet'!E854,1))," ")</f>
        <v> </v>
      </c>
    </row>
    <row r="855" ht="15.75" customHeight="1">
      <c r="A855" s="8" t="str">
        <f>IF('Activities Sheet'!I855=1,CONCATENATE(LEFT('Activities Sheet'!C855,1),LEFT('Activities Sheet'!E855,1))," ")</f>
        <v> </v>
      </c>
    </row>
    <row r="856" ht="15.75" customHeight="1">
      <c r="A856" s="8" t="str">
        <f>IF('Activities Sheet'!I856=1,CONCATENATE(LEFT('Activities Sheet'!C856,1),LEFT('Activities Sheet'!E856,1))," ")</f>
        <v> </v>
      </c>
    </row>
    <row r="857" ht="15.75" customHeight="1">
      <c r="A857" s="8" t="str">
        <f>IF('Activities Sheet'!I857=1,CONCATENATE(LEFT('Activities Sheet'!C857,1),LEFT('Activities Sheet'!E857,1))," ")</f>
        <v> </v>
      </c>
    </row>
    <row r="858" ht="15.75" customHeight="1">
      <c r="A858" s="8" t="str">
        <f>IF('Activities Sheet'!I858=1,CONCATENATE(LEFT('Activities Sheet'!C858,1),LEFT('Activities Sheet'!E858,1))," ")</f>
        <v> </v>
      </c>
    </row>
    <row r="859" ht="15.75" customHeight="1">
      <c r="A859" s="8" t="str">
        <f>IF('Activities Sheet'!I859=1,CONCATENATE(LEFT('Activities Sheet'!C859,1),LEFT('Activities Sheet'!E859,1))," ")</f>
        <v> </v>
      </c>
    </row>
    <row r="860" ht="15.75" customHeight="1">
      <c r="A860" s="8" t="str">
        <f>IF('Activities Sheet'!I860=1,CONCATENATE(LEFT('Activities Sheet'!C860,1),LEFT('Activities Sheet'!E860,1))," ")</f>
        <v> </v>
      </c>
    </row>
    <row r="861" ht="15.75" customHeight="1">
      <c r="A861" s="8" t="str">
        <f>IF('Activities Sheet'!I861=1,CONCATENATE(LEFT('Activities Sheet'!C861,1),LEFT('Activities Sheet'!E861,1))," ")</f>
        <v> </v>
      </c>
    </row>
    <row r="862" ht="15.75" customHeight="1">
      <c r="A862" s="8" t="str">
        <f>IF('Activities Sheet'!I862=1,CONCATENATE(LEFT('Activities Sheet'!C862,1),LEFT('Activities Sheet'!E862,1))," ")</f>
        <v> </v>
      </c>
    </row>
    <row r="863" ht="15.75" customHeight="1">
      <c r="A863" s="8" t="str">
        <f>IF('Activities Sheet'!I863=1,CONCATENATE(LEFT('Activities Sheet'!C863,1),LEFT('Activities Sheet'!E863,1))," ")</f>
        <v> </v>
      </c>
    </row>
    <row r="864" ht="15.75" customHeight="1">
      <c r="A864" s="8" t="str">
        <f>IF('Activities Sheet'!I864=1,CONCATENATE(LEFT('Activities Sheet'!C864,1),LEFT('Activities Sheet'!E864,1))," ")</f>
        <v> </v>
      </c>
    </row>
    <row r="865" ht="15.75" customHeight="1">
      <c r="A865" s="8" t="str">
        <f>IF('Activities Sheet'!I865=1,CONCATENATE(LEFT('Activities Sheet'!C865,1),LEFT('Activities Sheet'!E865,1))," ")</f>
        <v> </v>
      </c>
    </row>
    <row r="866" ht="15.75" customHeight="1">
      <c r="A866" s="8" t="str">
        <f>IF('Activities Sheet'!I866=1,CONCATENATE(LEFT('Activities Sheet'!C866,1),LEFT('Activities Sheet'!E866,1))," ")</f>
        <v> </v>
      </c>
    </row>
    <row r="867" ht="15.75" customHeight="1">
      <c r="A867" s="8" t="str">
        <f>IF('Activities Sheet'!I867=1,CONCATENATE(LEFT('Activities Sheet'!C867,1),LEFT('Activities Sheet'!E867,1))," ")</f>
        <v> </v>
      </c>
    </row>
    <row r="868" ht="15.75" customHeight="1">
      <c r="A868" s="8" t="str">
        <f>IF('Activities Sheet'!I868=1,CONCATENATE(LEFT('Activities Sheet'!C868,1),LEFT('Activities Sheet'!E868,1))," ")</f>
        <v> </v>
      </c>
    </row>
    <row r="869" ht="15.75" customHeight="1">
      <c r="A869" s="8" t="str">
        <f>IF('Activities Sheet'!I869=1,CONCATENATE(LEFT('Activities Sheet'!C869,1),LEFT('Activities Sheet'!E869,1))," ")</f>
        <v> </v>
      </c>
    </row>
    <row r="870" ht="15.75" customHeight="1">
      <c r="A870" s="8" t="str">
        <f>IF('Activities Sheet'!I870=1,CONCATENATE(LEFT('Activities Sheet'!C870,1),LEFT('Activities Sheet'!E870,1))," ")</f>
        <v> </v>
      </c>
    </row>
    <row r="871" ht="15.75" customHeight="1">
      <c r="A871" s="8" t="str">
        <f>IF('Activities Sheet'!I871=1,CONCATENATE(LEFT('Activities Sheet'!C871,1),LEFT('Activities Sheet'!E871,1))," ")</f>
        <v> </v>
      </c>
    </row>
    <row r="872" ht="15.75" customHeight="1">
      <c r="A872" s="8" t="str">
        <f>IF('Activities Sheet'!I872=1,CONCATENATE(LEFT('Activities Sheet'!C872,1),LEFT('Activities Sheet'!E872,1))," ")</f>
        <v> </v>
      </c>
    </row>
    <row r="873" ht="15.75" customHeight="1">
      <c r="A873" s="8" t="str">
        <f>IF('Activities Sheet'!I873=1,CONCATENATE(LEFT('Activities Sheet'!C873,1),LEFT('Activities Sheet'!E873,1))," ")</f>
        <v> </v>
      </c>
    </row>
    <row r="874" ht="15.75" customHeight="1">
      <c r="A874" s="8" t="str">
        <f>IF('Activities Sheet'!I874=1,CONCATENATE(LEFT('Activities Sheet'!C874,1),LEFT('Activities Sheet'!E874,1))," ")</f>
        <v> </v>
      </c>
    </row>
    <row r="875" ht="15.75" customHeight="1">
      <c r="A875" s="8" t="str">
        <f>IF('Activities Sheet'!I875=1,CONCATENATE(LEFT('Activities Sheet'!C875,1),LEFT('Activities Sheet'!E875,1))," ")</f>
        <v> </v>
      </c>
    </row>
    <row r="876" ht="15.75" customHeight="1">
      <c r="A876" s="8" t="str">
        <f>IF('Activities Sheet'!I876=1,CONCATENATE(LEFT('Activities Sheet'!C876,1),LEFT('Activities Sheet'!E876,1))," ")</f>
        <v> </v>
      </c>
    </row>
    <row r="877" ht="15.75" customHeight="1">
      <c r="A877" s="8" t="str">
        <f>IF('Activities Sheet'!I877=1,CONCATENATE(LEFT('Activities Sheet'!C877,1),LEFT('Activities Sheet'!E877,1))," ")</f>
        <v> </v>
      </c>
    </row>
    <row r="878" ht="15.75" customHeight="1">
      <c r="A878" s="8" t="str">
        <f>IF('Activities Sheet'!I878=1,CONCATENATE(LEFT('Activities Sheet'!C878,1),LEFT('Activities Sheet'!E878,1))," ")</f>
        <v> </v>
      </c>
    </row>
    <row r="879" ht="15.75" customHeight="1">
      <c r="A879" s="8" t="str">
        <f>IF('Activities Sheet'!I879=1,CONCATENATE(LEFT('Activities Sheet'!C879,1),LEFT('Activities Sheet'!E879,1))," ")</f>
        <v> </v>
      </c>
    </row>
    <row r="880" ht="15.75" customHeight="1">
      <c r="A880" s="8" t="str">
        <f>IF('Activities Sheet'!I880=1,CONCATENATE(LEFT('Activities Sheet'!C880,1),LEFT('Activities Sheet'!E880,1))," ")</f>
        <v> </v>
      </c>
    </row>
    <row r="881" ht="15.75" customHeight="1">
      <c r="A881" s="8" t="str">
        <f>IF('Activities Sheet'!I881=1,CONCATENATE(LEFT('Activities Sheet'!C881,1),LEFT('Activities Sheet'!E881,1))," ")</f>
        <v> </v>
      </c>
    </row>
    <row r="882" ht="15.75" customHeight="1">
      <c r="A882" s="8" t="str">
        <f>IF('Activities Sheet'!I882=1,CONCATENATE(LEFT('Activities Sheet'!C882,1),LEFT('Activities Sheet'!E882,1))," ")</f>
        <v> </v>
      </c>
    </row>
    <row r="883" ht="15.75" customHeight="1">
      <c r="A883" s="8" t="str">
        <f>IF('Activities Sheet'!I883=1,CONCATENATE(LEFT('Activities Sheet'!C883,1),LEFT('Activities Sheet'!E883,1))," ")</f>
        <v> </v>
      </c>
    </row>
    <row r="884" ht="15.75" customHeight="1">
      <c r="A884" s="8" t="str">
        <f>IF('Activities Sheet'!I884=1,CONCATENATE(LEFT('Activities Sheet'!C884,1),LEFT('Activities Sheet'!E884,1))," ")</f>
        <v> </v>
      </c>
    </row>
    <row r="885" ht="15.75" customHeight="1">
      <c r="A885" s="8" t="str">
        <f>IF('Activities Sheet'!I885=1,CONCATENATE(LEFT('Activities Sheet'!C885,1),LEFT('Activities Sheet'!E885,1))," ")</f>
        <v> </v>
      </c>
    </row>
    <row r="886" ht="15.75" customHeight="1">
      <c r="A886" s="8" t="str">
        <f>IF('Activities Sheet'!I886=1,CONCATENATE(LEFT('Activities Sheet'!C886,1),LEFT('Activities Sheet'!E886,1))," ")</f>
        <v> </v>
      </c>
    </row>
    <row r="887" ht="15.75" customHeight="1">
      <c r="A887" s="8" t="str">
        <f>IF('Activities Sheet'!I887=1,CONCATENATE(LEFT('Activities Sheet'!C887,1),LEFT('Activities Sheet'!E887,1))," ")</f>
        <v> </v>
      </c>
    </row>
    <row r="888" ht="15.75" customHeight="1">
      <c r="A888" s="8" t="str">
        <f>IF('Activities Sheet'!I888=1,CONCATENATE(LEFT('Activities Sheet'!C888,1),LEFT('Activities Sheet'!E888,1))," ")</f>
        <v> </v>
      </c>
    </row>
    <row r="889" ht="15.75" customHeight="1">
      <c r="A889" s="8" t="str">
        <f>IF('Activities Sheet'!I889=1,CONCATENATE(LEFT('Activities Sheet'!C889,1),LEFT('Activities Sheet'!E889,1))," ")</f>
        <v> </v>
      </c>
    </row>
    <row r="890" ht="15.75" customHeight="1">
      <c r="A890" s="8" t="str">
        <f>IF('Activities Sheet'!I890=1,CONCATENATE(LEFT('Activities Sheet'!C890,1),LEFT('Activities Sheet'!E890,1))," ")</f>
        <v> </v>
      </c>
    </row>
    <row r="891" ht="15.75" customHeight="1">
      <c r="A891" s="8" t="str">
        <f>IF('Activities Sheet'!I891=1,CONCATENATE(LEFT('Activities Sheet'!C891,1),LEFT('Activities Sheet'!E891,1))," ")</f>
        <v> </v>
      </c>
    </row>
    <row r="892" ht="15.75" customHeight="1">
      <c r="A892" s="8" t="str">
        <f>IF('Activities Sheet'!I892=1,CONCATENATE(LEFT('Activities Sheet'!C892,1),LEFT('Activities Sheet'!E892,1))," ")</f>
        <v> </v>
      </c>
    </row>
    <row r="893" ht="15.75" customHeight="1">
      <c r="A893" s="8" t="str">
        <f>IF('Activities Sheet'!I893=1,CONCATENATE(LEFT('Activities Sheet'!C893,1),LEFT('Activities Sheet'!E893,1))," ")</f>
        <v> </v>
      </c>
    </row>
    <row r="894" ht="15.75" customHeight="1">
      <c r="A894" s="8" t="str">
        <f>IF('Activities Sheet'!I894=1,CONCATENATE(LEFT('Activities Sheet'!C894,1),LEFT('Activities Sheet'!E894,1))," ")</f>
        <v> </v>
      </c>
    </row>
    <row r="895" ht="15.75" customHeight="1">
      <c r="A895" s="8" t="str">
        <f>IF('Activities Sheet'!I895=1,CONCATENATE(LEFT('Activities Sheet'!C895,1),LEFT('Activities Sheet'!E895,1))," ")</f>
        <v> </v>
      </c>
    </row>
    <row r="896" ht="15.75" customHeight="1">
      <c r="A896" s="8" t="str">
        <f>IF('Activities Sheet'!I896=1,CONCATENATE(LEFT('Activities Sheet'!C896,1),LEFT('Activities Sheet'!E896,1))," ")</f>
        <v> </v>
      </c>
    </row>
    <row r="897" ht="15.75" customHeight="1">
      <c r="A897" s="8" t="str">
        <f>IF('Activities Sheet'!I897=1,CONCATENATE(LEFT('Activities Sheet'!C897,1),LEFT('Activities Sheet'!E897,1))," ")</f>
        <v> </v>
      </c>
    </row>
    <row r="898" ht="15.75" customHeight="1">
      <c r="A898" s="8" t="str">
        <f>IF('Activities Sheet'!I898=1,CONCATENATE(LEFT('Activities Sheet'!C898,1),LEFT('Activities Sheet'!E898,1))," ")</f>
        <v> </v>
      </c>
    </row>
    <row r="899" ht="15.75" customHeight="1">
      <c r="A899" s="8" t="str">
        <f>IF('Activities Sheet'!I899=1,CONCATENATE(LEFT('Activities Sheet'!C899,1),LEFT('Activities Sheet'!E899,1))," ")</f>
        <v> </v>
      </c>
    </row>
    <row r="900" ht="15.75" customHeight="1">
      <c r="A900" s="8" t="str">
        <f>IF('Activities Sheet'!I900=1,CONCATENATE(LEFT('Activities Sheet'!C900,1),LEFT('Activities Sheet'!E900,1))," ")</f>
        <v> </v>
      </c>
    </row>
    <row r="901" ht="15.75" customHeight="1">
      <c r="A901" s="8" t="str">
        <f>IF('Activities Sheet'!I901=1,CONCATENATE(LEFT('Activities Sheet'!C901,1),LEFT('Activities Sheet'!E901,1))," ")</f>
        <v> </v>
      </c>
    </row>
    <row r="902" ht="15.75" customHeight="1">
      <c r="A902" s="8" t="str">
        <f>IF('Activities Sheet'!I902=1,CONCATENATE(LEFT('Activities Sheet'!C902,1),LEFT('Activities Sheet'!E902,1))," ")</f>
        <v> </v>
      </c>
    </row>
    <row r="903" ht="15.75" customHeight="1">
      <c r="A903" s="8" t="str">
        <f>IF('Activities Sheet'!I903=1,CONCATENATE(LEFT('Activities Sheet'!C903,1),LEFT('Activities Sheet'!E903,1))," ")</f>
        <v> </v>
      </c>
    </row>
    <row r="904" ht="15.75" customHeight="1">
      <c r="A904" s="8" t="str">
        <f>IF('Activities Sheet'!I904=1,CONCATENATE(LEFT('Activities Sheet'!C904,1),LEFT('Activities Sheet'!E904,1))," ")</f>
        <v> </v>
      </c>
    </row>
    <row r="905" ht="15.75" customHeight="1">
      <c r="A905" s="8" t="str">
        <f>IF('Activities Sheet'!I905=1,CONCATENATE(LEFT('Activities Sheet'!C905,1),LEFT('Activities Sheet'!E905,1))," ")</f>
        <v> </v>
      </c>
    </row>
    <row r="906" ht="15.75" customHeight="1">
      <c r="A906" s="8" t="str">
        <f>IF('Activities Sheet'!I906=1,CONCATENATE(LEFT('Activities Sheet'!C906,1),LEFT('Activities Sheet'!E906,1))," ")</f>
        <v> </v>
      </c>
    </row>
    <row r="907" ht="15.75" customHeight="1">
      <c r="A907" s="8" t="str">
        <f>IF('Activities Sheet'!I907=1,CONCATENATE(LEFT('Activities Sheet'!C907,1),LEFT('Activities Sheet'!E907,1))," ")</f>
        <v> </v>
      </c>
    </row>
    <row r="908" ht="15.75" customHeight="1">
      <c r="A908" s="8" t="str">
        <f>IF('Activities Sheet'!I908=1,CONCATENATE(LEFT('Activities Sheet'!C908,1),LEFT('Activities Sheet'!E908,1))," ")</f>
        <v> </v>
      </c>
    </row>
    <row r="909" ht="15.75" customHeight="1">
      <c r="A909" s="8" t="str">
        <f>IF('Activities Sheet'!I909=1,CONCATENATE(LEFT('Activities Sheet'!C909,1),LEFT('Activities Sheet'!E909,1))," ")</f>
        <v> </v>
      </c>
    </row>
    <row r="910" ht="15.75" customHeight="1">
      <c r="A910" s="8" t="str">
        <f>IF('Activities Sheet'!I910=1,CONCATENATE(LEFT('Activities Sheet'!C910,1),LEFT('Activities Sheet'!E910,1))," ")</f>
        <v> </v>
      </c>
    </row>
    <row r="911" ht="15.75" customHeight="1">
      <c r="A911" s="8" t="str">
        <f>IF('Activities Sheet'!I911=1,CONCATENATE(LEFT('Activities Sheet'!C911,1),LEFT('Activities Sheet'!E911,1))," ")</f>
        <v> </v>
      </c>
    </row>
    <row r="912" ht="15.75" customHeight="1">
      <c r="A912" s="8" t="str">
        <f>IF('Activities Sheet'!I912=1,CONCATENATE(LEFT('Activities Sheet'!C912,1),LEFT('Activities Sheet'!E912,1))," ")</f>
        <v> </v>
      </c>
    </row>
    <row r="913" ht="15.75" customHeight="1">
      <c r="A913" s="8" t="str">
        <f>IF('Activities Sheet'!I913=1,CONCATENATE(LEFT('Activities Sheet'!C913,1),LEFT('Activities Sheet'!E913,1))," ")</f>
        <v> </v>
      </c>
    </row>
    <row r="914" ht="15.75" customHeight="1">
      <c r="A914" s="8" t="str">
        <f>IF('Activities Sheet'!I914=1,CONCATENATE(LEFT('Activities Sheet'!C914,1),LEFT('Activities Sheet'!E914,1))," ")</f>
        <v> </v>
      </c>
    </row>
    <row r="915" ht="15.75" customHeight="1">
      <c r="A915" s="8" t="str">
        <f>IF('Activities Sheet'!I915=1,CONCATENATE(LEFT('Activities Sheet'!C915,1),LEFT('Activities Sheet'!E915,1))," ")</f>
        <v> </v>
      </c>
    </row>
    <row r="916" ht="15.75" customHeight="1">
      <c r="A916" s="8" t="str">
        <f>IF('Activities Sheet'!I916=1,CONCATENATE(LEFT('Activities Sheet'!C916,1),LEFT('Activities Sheet'!E916,1))," ")</f>
        <v> </v>
      </c>
    </row>
    <row r="917" ht="15.75" customHeight="1">
      <c r="A917" s="8" t="str">
        <f>IF('Activities Sheet'!I917=1,CONCATENATE(LEFT('Activities Sheet'!C917,1),LEFT('Activities Sheet'!E917,1))," ")</f>
        <v> </v>
      </c>
    </row>
    <row r="918" ht="15.75" customHeight="1">
      <c r="A918" s="8" t="str">
        <f>IF('Activities Sheet'!I918=1,CONCATENATE(LEFT('Activities Sheet'!C918,1),LEFT('Activities Sheet'!E918,1))," ")</f>
        <v> </v>
      </c>
    </row>
    <row r="919" ht="15.75" customHeight="1">
      <c r="A919" s="8" t="str">
        <f>IF('Activities Sheet'!I919=1,CONCATENATE(LEFT('Activities Sheet'!C919,1),LEFT('Activities Sheet'!E919,1))," ")</f>
        <v> </v>
      </c>
    </row>
    <row r="920" ht="15.75" customHeight="1">
      <c r="A920" s="8" t="str">
        <f>IF('Activities Sheet'!I920=1,CONCATENATE(LEFT('Activities Sheet'!C920,1),LEFT('Activities Sheet'!E920,1))," ")</f>
        <v> </v>
      </c>
    </row>
    <row r="921" ht="15.75" customHeight="1">
      <c r="A921" s="8" t="str">
        <f>IF('Activities Sheet'!I921=1,CONCATENATE(LEFT('Activities Sheet'!C921,1),LEFT('Activities Sheet'!E921,1))," ")</f>
        <v> </v>
      </c>
    </row>
    <row r="922" ht="15.75" customHeight="1">
      <c r="A922" s="8" t="str">
        <f>IF('Activities Sheet'!I922=1,CONCATENATE(LEFT('Activities Sheet'!C922,1),LEFT('Activities Sheet'!E922,1))," ")</f>
        <v> </v>
      </c>
    </row>
    <row r="923" ht="15.75" customHeight="1">
      <c r="A923" s="8" t="str">
        <f>IF('Activities Sheet'!I923=1,CONCATENATE(LEFT('Activities Sheet'!C923,1),LEFT('Activities Sheet'!E923,1))," ")</f>
        <v> </v>
      </c>
    </row>
    <row r="924" ht="15.75" customHeight="1">
      <c r="A924" s="8" t="str">
        <f>IF('Activities Sheet'!I924=1,CONCATENATE(LEFT('Activities Sheet'!C924,1),LEFT('Activities Sheet'!E924,1))," ")</f>
        <v> </v>
      </c>
    </row>
    <row r="925" ht="15.75" customHeight="1">
      <c r="A925" s="8" t="str">
        <f>IF('Activities Sheet'!I925=1,CONCATENATE(LEFT('Activities Sheet'!C925,1),LEFT('Activities Sheet'!E925,1))," ")</f>
        <v> </v>
      </c>
    </row>
    <row r="926" ht="15.75" customHeight="1">
      <c r="A926" s="8" t="str">
        <f>IF('Activities Sheet'!I926=1,CONCATENATE(LEFT('Activities Sheet'!C926,1),LEFT('Activities Sheet'!E926,1))," ")</f>
        <v> </v>
      </c>
    </row>
    <row r="927" ht="15.75" customHeight="1">
      <c r="A927" s="8" t="str">
        <f>IF('Activities Sheet'!I927=1,CONCATENATE(LEFT('Activities Sheet'!C927,1),LEFT('Activities Sheet'!E927,1))," ")</f>
        <v> </v>
      </c>
    </row>
    <row r="928" ht="15.75" customHeight="1">
      <c r="A928" s="8" t="str">
        <f>IF('Activities Sheet'!I928=1,CONCATENATE(LEFT('Activities Sheet'!C928,1),LEFT('Activities Sheet'!E928,1))," ")</f>
        <v> </v>
      </c>
    </row>
    <row r="929" ht="15.75" customHeight="1">
      <c r="A929" s="8" t="str">
        <f>IF('Activities Sheet'!I929=1,CONCATENATE(LEFT('Activities Sheet'!C929,1),LEFT('Activities Sheet'!E929,1))," ")</f>
        <v> </v>
      </c>
    </row>
    <row r="930" ht="15.75" customHeight="1">
      <c r="A930" s="8" t="str">
        <f>IF('Activities Sheet'!I930=1,CONCATENATE(LEFT('Activities Sheet'!C930,1),LEFT('Activities Sheet'!E930,1))," ")</f>
        <v> </v>
      </c>
    </row>
    <row r="931" ht="15.75" customHeight="1">
      <c r="A931" s="8" t="str">
        <f>IF('Activities Sheet'!I931=1,CONCATENATE(LEFT('Activities Sheet'!C931,1),LEFT('Activities Sheet'!E931,1))," ")</f>
        <v> </v>
      </c>
    </row>
    <row r="932" ht="15.75" customHeight="1">
      <c r="A932" s="8" t="str">
        <f>IF('Activities Sheet'!I932=1,CONCATENATE(LEFT('Activities Sheet'!C932,1),LEFT('Activities Sheet'!E932,1))," ")</f>
        <v> </v>
      </c>
    </row>
    <row r="933" ht="15.75" customHeight="1">
      <c r="A933" s="8" t="str">
        <f>IF('Activities Sheet'!I933=1,CONCATENATE(LEFT('Activities Sheet'!C933,1),LEFT('Activities Sheet'!E933,1))," ")</f>
        <v> </v>
      </c>
    </row>
    <row r="934" ht="15.75" customHeight="1">
      <c r="A934" s="8" t="str">
        <f>IF('Activities Sheet'!I934=1,CONCATENATE(LEFT('Activities Sheet'!C934,1),LEFT('Activities Sheet'!E934,1))," ")</f>
        <v> </v>
      </c>
    </row>
    <row r="935" ht="15.75" customHeight="1">
      <c r="A935" s="8" t="str">
        <f>IF('Activities Sheet'!I935=1,CONCATENATE(LEFT('Activities Sheet'!C935,1),LEFT('Activities Sheet'!E935,1))," ")</f>
        <v> </v>
      </c>
    </row>
    <row r="936" ht="15.75" customHeight="1">
      <c r="A936" s="8" t="str">
        <f>IF('Activities Sheet'!I936=1,CONCATENATE(LEFT('Activities Sheet'!C936,1),LEFT('Activities Sheet'!E936,1))," ")</f>
        <v> </v>
      </c>
    </row>
    <row r="937" ht="15.75" customHeight="1">
      <c r="A937" s="8" t="str">
        <f>IF('Activities Sheet'!I937=1,CONCATENATE(LEFT('Activities Sheet'!C937,1),LEFT('Activities Sheet'!E937,1))," ")</f>
        <v> </v>
      </c>
    </row>
    <row r="938" ht="15.75" customHeight="1">
      <c r="A938" s="8" t="str">
        <f>IF('Activities Sheet'!I938=1,CONCATENATE(LEFT('Activities Sheet'!C938,1),LEFT('Activities Sheet'!E938,1))," ")</f>
        <v> </v>
      </c>
    </row>
    <row r="939" ht="15.75" customHeight="1">
      <c r="A939" s="8" t="str">
        <f>IF('Activities Sheet'!I939=1,CONCATENATE(LEFT('Activities Sheet'!C939,1),LEFT('Activities Sheet'!E939,1))," ")</f>
        <v> </v>
      </c>
    </row>
    <row r="940" ht="15.75" customHeight="1">
      <c r="A940" s="8" t="str">
        <f>IF('Activities Sheet'!I940=1,CONCATENATE(LEFT('Activities Sheet'!C940,1),LEFT('Activities Sheet'!E940,1))," ")</f>
        <v> </v>
      </c>
    </row>
    <row r="941" ht="15.75" customHeight="1">
      <c r="A941" s="8" t="str">
        <f>IF('Activities Sheet'!I941=1,CONCATENATE(LEFT('Activities Sheet'!C941,1),LEFT('Activities Sheet'!E941,1))," ")</f>
        <v> </v>
      </c>
    </row>
    <row r="942" ht="15.75" customHeight="1">
      <c r="A942" s="8" t="str">
        <f>IF('Activities Sheet'!I942=1,CONCATENATE(LEFT('Activities Sheet'!C942,1),LEFT('Activities Sheet'!E942,1))," ")</f>
        <v> </v>
      </c>
    </row>
    <row r="943" ht="15.75" customHeight="1">
      <c r="A943" s="8" t="str">
        <f>IF('Activities Sheet'!I943=1,CONCATENATE(LEFT('Activities Sheet'!C943,1),LEFT('Activities Sheet'!E943,1))," ")</f>
        <v> </v>
      </c>
    </row>
    <row r="944" ht="15.75" customHeight="1">
      <c r="A944" s="8" t="str">
        <f>IF('Activities Sheet'!I944=1,CONCATENATE(LEFT('Activities Sheet'!C944,1),LEFT('Activities Sheet'!E944,1))," ")</f>
        <v> </v>
      </c>
    </row>
    <row r="945" ht="15.75" customHeight="1">
      <c r="A945" s="8" t="str">
        <f>IF('Activities Sheet'!I945=1,CONCATENATE(LEFT('Activities Sheet'!C945,1),LEFT('Activities Sheet'!E945,1))," ")</f>
        <v> </v>
      </c>
    </row>
    <row r="946" ht="15.75" customHeight="1">
      <c r="A946" s="8" t="str">
        <f>IF('Activities Sheet'!I946=1,CONCATENATE(LEFT('Activities Sheet'!C946,1),LEFT('Activities Sheet'!E946,1))," ")</f>
        <v> </v>
      </c>
    </row>
    <row r="947" ht="15.75" customHeight="1">
      <c r="A947" s="8" t="str">
        <f>IF('Activities Sheet'!I947=1,CONCATENATE(LEFT('Activities Sheet'!C947,1),LEFT('Activities Sheet'!E947,1))," ")</f>
        <v> </v>
      </c>
    </row>
    <row r="948" ht="15.75" customHeight="1">
      <c r="A948" s="8" t="str">
        <f>IF('Activities Sheet'!I948=1,CONCATENATE(LEFT('Activities Sheet'!C948,1),LEFT('Activities Sheet'!E948,1))," ")</f>
        <v> </v>
      </c>
    </row>
    <row r="949" ht="15.75" customHeight="1">
      <c r="A949" s="8" t="str">
        <f>IF('Activities Sheet'!I949=1,CONCATENATE(LEFT('Activities Sheet'!C949,1),LEFT('Activities Sheet'!E949,1))," ")</f>
        <v> </v>
      </c>
    </row>
    <row r="950" ht="15.75" customHeight="1">
      <c r="A950" s="8" t="str">
        <f>IF('Activities Sheet'!I950=1,CONCATENATE(LEFT('Activities Sheet'!C950,1),LEFT('Activities Sheet'!E950,1))," ")</f>
        <v> </v>
      </c>
    </row>
    <row r="951" ht="15.75" customHeight="1">
      <c r="A951" s="8" t="str">
        <f>IF('Activities Sheet'!I951=1,CONCATENATE(LEFT('Activities Sheet'!C951,1),LEFT('Activities Sheet'!E951,1))," ")</f>
        <v> </v>
      </c>
    </row>
    <row r="952" ht="15.75" customHeight="1">
      <c r="A952" s="8" t="str">
        <f>IF('Activities Sheet'!I952=1,CONCATENATE(LEFT('Activities Sheet'!C952,1),LEFT('Activities Sheet'!E952,1))," ")</f>
        <v> </v>
      </c>
    </row>
    <row r="953" ht="15.75" customHeight="1">
      <c r="A953" s="8" t="str">
        <f>IF('Activities Sheet'!I953=1,CONCATENATE(LEFT('Activities Sheet'!C953,1),LEFT('Activities Sheet'!E953,1))," ")</f>
        <v> </v>
      </c>
    </row>
    <row r="954" ht="15.75" customHeight="1">
      <c r="A954" s="8" t="str">
        <f>IF('Activities Sheet'!I954=1,CONCATENATE(LEFT('Activities Sheet'!C954,1),LEFT('Activities Sheet'!E954,1))," ")</f>
        <v> </v>
      </c>
    </row>
    <row r="955" ht="15.75" customHeight="1">
      <c r="A955" s="8" t="str">
        <f>IF('Activities Sheet'!I955=1,CONCATENATE(LEFT('Activities Sheet'!C955,1),LEFT('Activities Sheet'!E955,1))," ")</f>
        <v> </v>
      </c>
    </row>
    <row r="956" ht="15.75" customHeight="1">
      <c r="A956" s="8" t="str">
        <f>IF('Activities Sheet'!I956=1,CONCATENATE(LEFT('Activities Sheet'!C956,1),LEFT('Activities Sheet'!E956,1))," ")</f>
        <v> </v>
      </c>
    </row>
    <row r="957" ht="15.75" customHeight="1">
      <c r="A957" s="8" t="str">
        <f>IF('Activities Sheet'!I957=1,CONCATENATE(LEFT('Activities Sheet'!C957,1),LEFT('Activities Sheet'!E957,1))," ")</f>
        <v> </v>
      </c>
    </row>
    <row r="958" ht="15.75" customHeight="1">
      <c r="A958" s="8" t="str">
        <f>IF('Activities Sheet'!I958=1,CONCATENATE(LEFT('Activities Sheet'!C958,1),LEFT('Activities Sheet'!E958,1))," ")</f>
        <v> </v>
      </c>
    </row>
    <row r="959" ht="15.75" customHeight="1">
      <c r="A959" s="8" t="str">
        <f>IF('Activities Sheet'!I959=1,CONCATENATE(LEFT('Activities Sheet'!C959,1),LEFT('Activities Sheet'!E959,1))," ")</f>
        <v> </v>
      </c>
    </row>
    <row r="960" ht="15.75" customHeight="1">
      <c r="A960" s="8" t="str">
        <f>IF('Activities Sheet'!I960=1,CONCATENATE(LEFT('Activities Sheet'!C960,1),LEFT('Activities Sheet'!E960,1))," ")</f>
        <v> </v>
      </c>
    </row>
    <row r="961" ht="15.75" customHeight="1">
      <c r="A961" s="8" t="str">
        <f>IF('Activities Sheet'!I961=1,CONCATENATE(LEFT('Activities Sheet'!C961,1),LEFT('Activities Sheet'!E961,1))," ")</f>
        <v> </v>
      </c>
    </row>
    <row r="962" ht="15.75" customHeight="1">
      <c r="A962" s="8" t="str">
        <f>IF('Activities Sheet'!I962=1,CONCATENATE(LEFT('Activities Sheet'!C962,1),LEFT('Activities Sheet'!E962,1))," ")</f>
        <v> </v>
      </c>
    </row>
    <row r="963" ht="15.75" customHeight="1">
      <c r="A963" s="8" t="str">
        <f>IF('Activities Sheet'!I963=1,CONCATENATE(LEFT('Activities Sheet'!C963,1),LEFT('Activities Sheet'!E963,1))," ")</f>
        <v> </v>
      </c>
    </row>
    <row r="964" ht="15.75" customHeight="1">
      <c r="A964" s="8" t="str">
        <f>IF('Activities Sheet'!I964=1,CONCATENATE(LEFT('Activities Sheet'!C964,1),LEFT('Activities Sheet'!E964,1))," ")</f>
        <v> </v>
      </c>
    </row>
    <row r="965" ht="15.75" customHeight="1">
      <c r="A965" s="8" t="str">
        <f>IF('Activities Sheet'!I965=1,CONCATENATE(LEFT('Activities Sheet'!C965,1),LEFT('Activities Sheet'!E965,1))," ")</f>
        <v> </v>
      </c>
    </row>
    <row r="966" ht="15.75" customHeight="1">
      <c r="A966" s="8" t="str">
        <f>IF('Activities Sheet'!I966=1,CONCATENATE(LEFT('Activities Sheet'!C966,1),LEFT('Activities Sheet'!E966,1))," ")</f>
        <v> </v>
      </c>
    </row>
    <row r="967" ht="15.75" customHeight="1">
      <c r="A967" s="8" t="str">
        <f>IF('Activities Sheet'!I967=1,CONCATENATE(LEFT('Activities Sheet'!C967,1),LEFT('Activities Sheet'!E967,1))," ")</f>
        <v> </v>
      </c>
    </row>
    <row r="968" ht="15.75" customHeight="1">
      <c r="A968" s="8" t="str">
        <f>IF('Activities Sheet'!I968=1,CONCATENATE(LEFT('Activities Sheet'!C968,1),LEFT('Activities Sheet'!E968,1))," ")</f>
        <v> </v>
      </c>
    </row>
    <row r="969" ht="15.75" customHeight="1">
      <c r="A969" s="8" t="str">
        <f>IF('Activities Sheet'!I969=1,CONCATENATE(LEFT('Activities Sheet'!C969,1),LEFT('Activities Sheet'!E969,1))," ")</f>
        <v> </v>
      </c>
    </row>
    <row r="970" ht="15.75" customHeight="1">
      <c r="A970" s="8" t="str">
        <f>IF('Activities Sheet'!I970=1,CONCATENATE(LEFT('Activities Sheet'!C970,1),LEFT('Activities Sheet'!E970,1))," ")</f>
        <v> </v>
      </c>
    </row>
    <row r="971" ht="15.75" customHeight="1">
      <c r="A971" s="8" t="str">
        <f>IF('Activities Sheet'!I971=1,CONCATENATE(LEFT('Activities Sheet'!C971,1),LEFT('Activities Sheet'!E971,1))," ")</f>
        <v> </v>
      </c>
    </row>
    <row r="972" ht="15.75" customHeight="1">
      <c r="A972" s="8" t="str">
        <f>IF('Activities Sheet'!I972=1,CONCATENATE(LEFT('Activities Sheet'!C972,1),LEFT('Activities Sheet'!E972,1))," ")</f>
        <v> </v>
      </c>
    </row>
    <row r="973" ht="15.75" customHeight="1">
      <c r="A973" s="8" t="str">
        <f>IF('Activities Sheet'!I973=1,CONCATENATE(LEFT('Activities Sheet'!C973,1),LEFT('Activities Sheet'!E973,1))," ")</f>
        <v> </v>
      </c>
    </row>
    <row r="974" ht="15.75" customHeight="1">
      <c r="A974" s="8" t="str">
        <f>IF('Activities Sheet'!I974=1,CONCATENATE(LEFT('Activities Sheet'!C974,1),LEFT('Activities Sheet'!E974,1))," ")</f>
        <v> </v>
      </c>
    </row>
    <row r="975" ht="15.75" customHeight="1">
      <c r="A975" s="8" t="str">
        <f>IF('Activities Sheet'!I975=1,CONCATENATE(LEFT('Activities Sheet'!C975,1),LEFT('Activities Sheet'!E975,1))," ")</f>
        <v> </v>
      </c>
    </row>
    <row r="976" ht="15.75" customHeight="1">
      <c r="A976" s="8" t="str">
        <f>IF('Activities Sheet'!I976=1,CONCATENATE(LEFT('Activities Sheet'!C976,1),LEFT('Activities Sheet'!E976,1))," ")</f>
        <v> </v>
      </c>
    </row>
    <row r="977" ht="15.75" customHeight="1">
      <c r="A977" s="8" t="str">
        <f>IF('Activities Sheet'!I977=1,CONCATENATE(LEFT('Activities Sheet'!C977,1),LEFT('Activities Sheet'!E977,1))," ")</f>
        <v> </v>
      </c>
    </row>
    <row r="978" ht="15.75" customHeight="1">
      <c r="A978" s="8" t="str">
        <f>IF('Activities Sheet'!I978=1,CONCATENATE(LEFT('Activities Sheet'!C978,1),LEFT('Activities Sheet'!E978,1))," ")</f>
        <v> </v>
      </c>
    </row>
    <row r="979" ht="15.75" customHeight="1">
      <c r="A979" s="8" t="str">
        <f>IF('Activities Sheet'!I979=1,CONCATENATE(LEFT('Activities Sheet'!C979,1),LEFT('Activities Sheet'!E979,1))," ")</f>
        <v> </v>
      </c>
    </row>
    <row r="980" ht="15.75" customHeight="1">
      <c r="A980" s="8" t="str">
        <f>IF('Activities Sheet'!I980=1,CONCATENATE(LEFT('Activities Sheet'!C980,1),LEFT('Activities Sheet'!E980,1))," ")</f>
        <v> </v>
      </c>
    </row>
    <row r="981" ht="15.75" customHeight="1">
      <c r="A981" s="8" t="str">
        <f>IF('Activities Sheet'!I981=1,CONCATENATE(LEFT('Activities Sheet'!C981,1),LEFT('Activities Sheet'!E981,1))," ")</f>
        <v> </v>
      </c>
    </row>
    <row r="982" ht="15.75" customHeight="1">
      <c r="A982" s="8" t="str">
        <f>IF('Activities Sheet'!I982=1,CONCATENATE(LEFT('Activities Sheet'!C982,1),LEFT('Activities Sheet'!E982,1))," ")</f>
        <v> </v>
      </c>
    </row>
    <row r="983" ht="15.75" customHeight="1">
      <c r="A983" s="8" t="str">
        <f>IF('Activities Sheet'!I983=1,CONCATENATE(LEFT('Activities Sheet'!C983,1),LEFT('Activities Sheet'!E983,1))," ")</f>
        <v> </v>
      </c>
    </row>
    <row r="984" ht="15.75" customHeight="1">
      <c r="A984" s="8" t="str">
        <f>IF('Activities Sheet'!I984=1,CONCATENATE(LEFT('Activities Sheet'!C984,1),LEFT('Activities Sheet'!E984,1))," ")</f>
        <v> </v>
      </c>
    </row>
    <row r="985" ht="15.75" customHeight="1">
      <c r="A985" s="8" t="str">
        <f>IF('Activities Sheet'!I985=1,CONCATENATE(LEFT('Activities Sheet'!C985,1),LEFT('Activities Sheet'!E985,1))," ")</f>
        <v> </v>
      </c>
    </row>
    <row r="986" ht="15.75" customHeight="1">
      <c r="A986" s="8" t="str">
        <f>IF('Activities Sheet'!I986=1,CONCATENATE(LEFT('Activities Sheet'!C986,1),LEFT('Activities Sheet'!E986,1))," ")</f>
        <v> </v>
      </c>
    </row>
    <row r="987" ht="15.75" customHeight="1">
      <c r="A987" s="8" t="str">
        <f>IF('Activities Sheet'!I987=1,CONCATENATE(LEFT('Activities Sheet'!C987,1),LEFT('Activities Sheet'!E987,1))," ")</f>
        <v> </v>
      </c>
    </row>
    <row r="988" ht="15.75" customHeight="1">
      <c r="A988" s="8" t="str">
        <f>IF('Activities Sheet'!I988=1,CONCATENATE(LEFT('Activities Sheet'!C988,1),LEFT('Activities Sheet'!E988,1))," ")</f>
        <v> </v>
      </c>
    </row>
    <row r="989" ht="15.75" customHeight="1">
      <c r="A989" s="8" t="str">
        <f>IF('Activities Sheet'!I989=1,CONCATENATE(LEFT('Activities Sheet'!C989,1),LEFT('Activities Sheet'!E989,1))," ")</f>
        <v> </v>
      </c>
    </row>
    <row r="990" ht="15.75" customHeight="1">
      <c r="A990" s="8" t="str">
        <f>IF('Activities Sheet'!I990=1,CONCATENATE(LEFT('Activities Sheet'!C990,1),LEFT('Activities Sheet'!E990,1))," ")</f>
        <v> </v>
      </c>
    </row>
    <row r="991" ht="15.75" customHeight="1">
      <c r="A991" s="8" t="str">
        <f>IF('Activities Sheet'!I991=1,CONCATENATE(LEFT('Activities Sheet'!C991,1),LEFT('Activities Sheet'!E991,1))," ")</f>
        <v> </v>
      </c>
    </row>
    <row r="992" ht="15.75" customHeight="1">
      <c r="A992" s="8" t="str">
        <f>IF('Activities Sheet'!I992=1,CONCATENATE(LEFT('Activities Sheet'!C992,1),LEFT('Activities Sheet'!E992,1))," ")</f>
        <v> </v>
      </c>
    </row>
    <row r="993" ht="15.75" customHeight="1">
      <c r="A993" s="8" t="str">
        <f>IF('Activities Sheet'!I993=1,CONCATENATE(LEFT('Activities Sheet'!C993,1),LEFT('Activities Sheet'!E993,1))," ")</f>
        <v> </v>
      </c>
    </row>
    <row r="994" ht="15.75" customHeight="1">
      <c r="A994" s="8" t="str">
        <f>IF('Activities Sheet'!I994=1,CONCATENATE(LEFT('Activities Sheet'!C994,1),LEFT('Activities Sheet'!E994,1))," ")</f>
        <v> </v>
      </c>
    </row>
    <row r="995" ht="15.75" customHeight="1">
      <c r="A995" s="8" t="str">
        <f>IF('Activities Sheet'!I995=1,CONCATENATE(LEFT('Activities Sheet'!C995,1),LEFT('Activities Sheet'!E995,1))," ")</f>
        <v> </v>
      </c>
    </row>
    <row r="996" ht="15.75" customHeight="1">
      <c r="A996" s="8" t="str">
        <f>IF('Activities Sheet'!I996=1,CONCATENATE(LEFT('Activities Sheet'!C996,1),LEFT('Activities Sheet'!E996,1))," ")</f>
        <v> </v>
      </c>
    </row>
    <row r="997" ht="15.75" customHeight="1">
      <c r="A997" s="8" t="str">
        <f>IF('Activities Sheet'!I997=1,CONCATENATE(LEFT('Activities Sheet'!C997,1),LEFT('Activities Sheet'!E997,1))," ")</f>
        <v> </v>
      </c>
    </row>
    <row r="998" ht="15.75" customHeight="1">
      <c r="A998" s="8" t="str">
        <f>IF('Activities Sheet'!I998=1,CONCATENATE(LEFT('Activities Sheet'!C998,1),LEFT('Activities Sheet'!E998,1))," ")</f>
        <v> </v>
      </c>
    </row>
    <row r="999" ht="15.75" customHeight="1">
      <c r="A999" s="8" t="str">
        <f>IF('Activities Sheet'!I999=1,CONCATENATE(LEFT('Activities Sheet'!C999,1),LEFT('Activities Sheet'!E999,1))," ")</f>
        <v> </v>
      </c>
    </row>
    <row r="1000" ht="15.75" customHeight="1">
      <c r="A1000" s="8" t="str">
        <f>IF('Activities Sheet'!I1000=1,CONCATENATE(LEFT('Activities Sheet'!C1000,1),LEFT('Activities Sheet'!E1000,1))," ")</f>
        <v> </v>
      </c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29"/>
    <col customWidth="1" min="2" max="2" width="8.71"/>
    <col customWidth="1" min="3" max="3" width="11.29"/>
    <col customWidth="1" min="4" max="5" width="8.29"/>
    <col customWidth="1" min="6" max="6" width="8.14"/>
    <col customWidth="1" min="7" max="7" width="9.86"/>
    <col customWidth="1" min="8" max="8" width="6.71"/>
    <col customWidth="1" min="9" max="9" width="7.29"/>
    <col customWidth="1" min="10" max="10" width="23.14"/>
    <col customWidth="1" min="11" max="11" width="8.86"/>
    <col customWidth="1" min="12" max="12" width="10.29"/>
    <col customWidth="1" min="13" max="13" width="5.86"/>
    <col customWidth="1" min="14" max="14" width="8.71"/>
    <col customWidth="1" min="15" max="16" width="1.71"/>
    <col customWidth="1" min="17" max="17" width="1.86"/>
    <col customWidth="1" min="18" max="18" width="2.14"/>
    <col customWidth="1" min="19" max="19" width="9.86"/>
    <col customWidth="1" min="20" max="26" width="8.71"/>
  </cols>
  <sheetData>
    <row r="1" ht="26.25" customHeight="1">
      <c r="A1" s="40" t="s">
        <v>60</v>
      </c>
      <c r="B1" s="41" t="s">
        <v>5</v>
      </c>
      <c r="C1" s="42" t="s">
        <v>61</v>
      </c>
      <c r="D1" s="42" t="s">
        <v>25</v>
      </c>
      <c r="E1" s="42" t="s">
        <v>62</v>
      </c>
      <c r="F1" s="42" t="s">
        <v>63</v>
      </c>
      <c r="G1" s="42" t="s">
        <v>64</v>
      </c>
      <c r="H1" s="42" t="s">
        <v>65</v>
      </c>
      <c r="I1" s="43" t="s">
        <v>66</v>
      </c>
      <c r="J1" s="40" t="s">
        <v>67</v>
      </c>
      <c r="K1" s="44" t="s">
        <v>68</v>
      </c>
      <c r="L1" s="40" t="s">
        <v>69</v>
      </c>
      <c r="M1" s="42" t="s">
        <v>27</v>
      </c>
      <c r="N1" s="42" t="s">
        <v>29</v>
      </c>
      <c r="O1" s="45"/>
      <c r="P1" s="46"/>
      <c r="Q1" s="46"/>
      <c r="R1" s="46"/>
      <c r="S1" s="46"/>
      <c r="T1" s="45"/>
      <c r="U1" s="45"/>
      <c r="V1" s="45"/>
      <c r="W1" s="45"/>
      <c r="X1" s="45"/>
      <c r="Y1" s="45"/>
      <c r="Z1" s="45"/>
    </row>
    <row r="2">
      <c r="A2" s="47" t="s">
        <v>70</v>
      </c>
      <c r="B2" s="48">
        <v>960.0</v>
      </c>
      <c r="C2" s="47" t="s">
        <v>14</v>
      </c>
      <c r="D2" s="47">
        <v>0.0</v>
      </c>
      <c r="E2" s="47" t="s">
        <v>34</v>
      </c>
      <c r="F2" s="47" t="s">
        <v>19</v>
      </c>
      <c r="G2" s="47">
        <v>4.0</v>
      </c>
      <c r="H2" s="47">
        <v>8.0</v>
      </c>
      <c r="I2" s="47">
        <v>1.0</v>
      </c>
      <c r="J2" s="47"/>
      <c r="K2" s="49">
        <v>44382.0</v>
      </c>
      <c r="L2" s="47"/>
      <c r="M2" s="47">
        <v>1.0</v>
      </c>
      <c r="N2" s="47">
        <v>0.0</v>
      </c>
      <c r="O2" s="45"/>
      <c r="P2" s="46"/>
      <c r="Q2" s="46"/>
      <c r="R2" s="46"/>
      <c r="S2" s="46"/>
      <c r="T2" s="45"/>
      <c r="U2" s="45"/>
      <c r="V2" s="45"/>
      <c r="W2" s="45"/>
      <c r="X2" s="45"/>
      <c r="Y2" s="45"/>
      <c r="Z2" s="45"/>
    </row>
    <row r="3">
      <c r="A3" s="47" t="s">
        <v>71</v>
      </c>
      <c r="B3" s="48">
        <v>900.0</v>
      </c>
      <c r="C3" s="47" t="s">
        <v>14</v>
      </c>
      <c r="D3" s="47">
        <v>0.0</v>
      </c>
      <c r="E3" s="47" t="s">
        <v>37</v>
      </c>
      <c r="F3" s="47" t="s">
        <v>24</v>
      </c>
      <c r="G3" s="47">
        <v>3.0</v>
      </c>
      <c r="H3" s="47">
        <v>10.0</v>
      </c>
      <c r="I3" s="47">
        <v>1.0</v>
      </c>
      <c r="J3" s="47"/>
      <c r="K3" s="49">
        <v>44383.0</v>
      </c>
      <c r="L3" s="47"/>
      <c r="M3" s="47">
        <v>1.0</v>
      </c>
      <c r="N3" s="47">
        <v>0.0</v>
      </c>
      <c r="O3" s="45"/>
      <c r="P3" s="46"/>
      <c r="Q3" s="46"/>
      <c r="R3" s="46"/>
      <c r="S3" s="46"/>
      <c r="T3" s="45"/>
      <c r="U3" s="45"/>
      <c r="V3" s="45"/>
      <c r="W3" s="45"/>
      <c r="X3" s="45"/>
      <c r="Y3" s="45"/>
      <c r="Z3" s="45"/>
    </row>
    <row r="4">
      <c r="A4" s="47" t="s">
        <v>72</v>
      </c>
      <c r="B4" s="48">
        <v>360.0</v>
      </c>
      <c r="C4" s="47" t="s">
        <v>14</v>
      </c>
      <c r="D4" s="47">
        <v>0.0</v>
      </c>
      <c r="E4" s="47" t="s">
        <v>36</v>
      </c>
      <c r="F4" s="47" t="s">
        <v>7</v>
      </c>
      <c r="G4" s="47">
        <v>12.0</v>
      </c>
      <c r="H4" s="47">
        <v>1.0</v>
      </c>
      <c r="I4" s="47">
        <v>1.0</v>
      </c>
      <c r="J4" s="47" t="s">
        <v>73</v>
      </c>
      <c r="K4" s="49">
        <v>44385.0</v>
      </c>
      <c r="L4" s="47"/>
      <c r="M4" s="47">
        <v>1.0</v>
      </c>
      <c r="N4" s="47">
        <v>0.0</v>
      </c>
      <c r="O4" s="45"/>
      <c r="P4" s="46"/>
      <c r="Q4" s="46"/>
      <c r="R4" s="46"/>
      <c r="S4" s="46"/>
      <c r="T4" s="45"/>
      <c r="U4" s="45"/>
      <c r="V4" s="45"/>
      <c r="W4" s="45"/>
      <c r="X4" s="45"/>
      <c r="Y4" s="45"/>
      <c r="Z4" s="45"/>
    </row>
    <row r="5">
      <c r="A5" s="47" t="s">
        <v>74</v>
      </c>
      <c r="B5" s="48">
        <v>900.0</v>
      </c>
      <c r="C5" s="47" t="s">
        <v>14</v>
      </c>
      <c r="D5" s="47">
        <v>0.0</v>
      </c>
      <c r="E5" s="47" t="s">
        <v>37</v>
      </c>
      <c r="F5" s="47" t="s">
        <v>23</v>
      </c>
      <c r="G5" s="47">
        <v>10.0</v>
      </c>
      <c r="H5" s="47">
        <v>3.0</v>
      </c>
      <c r="I5" s="47">
        <v>1.0</v>
      </c>
      <c r="J5" s="47"/>
      <c r="K5" s="49">
        <v>44389.0</v>
      </c>
      <c r="L5" s="47"/>
      <c r="M5" s="47">
        <v>1.0</v>
      </c>
      <c r="N5" s="47">
        <v>0.0</v>
      </c>
      <c r="O5" s="45"/>
      <c r="P5" s="46"/>
      <c r="Q5" s="46"/>
      <c r="R5" s="46"/>
      <c r="S5" s="46"/>
      <c r="T5" s="45"/>
      <c r="U5" s="45"/>
      <c r="V5" s="45"/>
      <c r="W5" s="45"/>
      <c r="X5" s="45"/>
      <c r="Y5" s="45"/>
      <c r="Z5" s="45"/>
    </row>
    <row r="6">
      <c r="A6" s="47" t="s">
        <v>75</v>
      </c>
      <c r="B6" s="48">
        <v>1800.0</v>
      </c>
      <c r="C6" s="47" t="s">
        <v>14</v>
      </c>
      <c r="D6" s="47">
        <v>0.0</v>
      </c>
      <c r="E6" s="47" t="s">
        <v>37</v>
      </c>
      <c r="F6" s="47" t="s">
        <v>23</v>
      </c>
      <c r="G6" s="47">
        <v>10.0</v>
      </c>
      <c r="H6" s="47">
        <v>6.0</v>
      </c>
      <c r="I6" s="47">
        <v>1.0</v>
      </c>
      <c r="J6" s="47"/>
      <c r="K6" s="49">
        <v>44389.0</v>
      </c>
      <c r="L6" s="47"/>
      <c r="M6" s="47">
        <v>1.0</v>
      </c>
      <c r="N6" s="47">
        <v>0.0</v>
      </c>
      <c r="O6" s="45"/>
      <c r="P6" s="46"/>
      <c r="Q6" s="46"/>
      <c r="R6" s="46"/>
      <c r="S6" s="46"/>
      <c r="T6" s="45"/>
      <c r="U6" s="45"/>
      <c r="V6" s="45"/>
      <c r="W6" s="45"/>
      <c r="X6" s="45"/>
      <c r="Y6" s="45"/>
      <c r="Z6" s="45"/>
    </row>
    <row r="7">
      <c r="A7" s="47" t="s">
        <v>76</v>
      </c>
      <c r="B7" s="48">
        <v>1680.0</v>
      </c>
      <c r="C7" s="47" t="s">
        <v>14</v>
      </c>
      <c r="D7" s="47">
        <v>0.0</v>
      </c>
      <c r="E7" s="47" t="s">
        <v>38</v>
      </c>
      <c r="F7" s="47" t="s">
        <v>17</v>
      </c>
      <c r="G7" s="47">
        <v>14.0</v>
      </c>
      <c r="H7" s="47">
        <v>4.0</v>
      </c>
      <c r="I7" s="47">
        <v>1.0</v>
      </c>
      <c r="J7" s="47"/>
      <c r="K7" s="49">
        <v>44389.0</v>
      </c>
      <c r="L7" s="47"/>
      <c r="M7" s="47">
        <v>1.0</v>
      </c>
      <c r="N7" s="47">
        <v>0.0</v>
      </c>
      <c r="O7" s="45"/>
      <c r="P7" s="46"/>
      <c r="Q7" s="46"/>
      <c r="R7" s="46"/>
      <c r="S7" s="46"/>
      <c r="T7" s="45"/>
      <c r="U7" s="45"/>
      <c r="V7" s="45"/>
      <c r="W7" s="45"/>
      <c r="X7" s="45"/>
      <c r="Y7" s="45"/>
      <c r="Z7" s="45"/>
    </row>
    <row r="8">
      <c r="A8" s="47" t="s">
        <v>77</v>
      </c>
      <c r="B8" s="48">
        <v>300.0</v>
      </c>
      <c r="C8" s="47" t="s">
        <v>14</v>
      </c>
      <c r="D8" s="47">
        <v>0.0</v>
      </c>
      <c r="E8" s="47" t="s">
        <v>38</v>
      </c>
      <c r="F8" s="47" t="s">
        <v>17</v>
      </c>
      <c r="G8" s="47">
        <v>5.0</v>
      </c>
      <c r="H8" s="47">
        <v>2.0</v>
      </c>
      <c r="I8" s="47">
        <v>1.0</v>
      </c>
      <c r="J8" s="47"/>
      <c r="K8" s="49">
        <v>44389.0</v>
      </c>
      <c r="L8" s="47"/>
      <c r="M8" s="47">
        <v>1.0</v>
      </c>
      <c r="N8" s="47">
        <v>0.0</v>
      </c>
      <c r="O8" s="45"/>
      <c r="P8" s="46"/>
      <c r="Q8" s="46"/>
      <c r="R8" s="46"/>
      <c r="S8" s="46"/>
      <c r="T8" s="45"/>
      <c r="U8" s="45"/>
      <c r="V8" s="45"/>
      <c r="W8" s="45"/>
      <c r="X8" s="45"/>
      <c r="Y8" s="45"/>
      <c r="Z8" s="45"/>
    </row>
    <row r="9">
      <c r="A9" s="47" t="s">
        <v>78</v>
      </c>
      <c r="B9" s="48">
        <v>8640.0</v>
      </c>
      <c r="C9" s="47" t="s">
        <v>14</v>
      </c>
      <c r="D9" s="47">
        <v>0.0</v>
      </c>
      <c r="E9" s="47" t="s">
        <v>38</v>
      </c>
      <c r="F9" s="47" t="s">
        <v>17</v>
      </c>
      <c r="G9" s="47">
        <v>16.0</v>
      </c>
      <c r="H9" s="47">
        <v>18.0</v>
      </c>
      <c r="I9" s="47">
        <v>1.0</v>
      </c>
      <c r="J9" s="47"/>
      <c r="K9" s="49">
        <v>44389.0</v>
      </c>
      <c r="L9" s="47"/>
      <c r="M9" s="47">
        <v>1.0</v>
      </c>
      <c r="N9" s="47">
        <v>0.0</v>
      </c>
      <c r="O9" s="45"/>
      <c r="P9" s="46"/>
      <c r="Q9" s="46"/>
      <c r="R9" s="46"/>
      <c r="S9" s="46"/>
      <c r="T9" s="45"/>
      <c r="U9" s="45"/>
      <c r="V9" s="45"/>
      <c r="W9" s="45"/>
      <c r="X9" s="45"/>
      <c r="Y9" s="45"/>
      <c r="Z9" s="45"/>
    </row>
    <row r="10">
      <c r="A10" s="47" t="s">
        <v>79</v>
      </c>
      <c r="B10" s="48">
        <v>30240.0</v>
      </c>
      <c r="C10" s="47" t="s">
        <v>12</v>
      </c>
      <c r="D10" s="47">
        <v>0.0</v>
      </c>
      <c r="E10" s="47" t="s">
        <v>38</v>
      </c>
      <c r="F10" s="47" t="s">
        <v>17</v>
      </c>
      <c r="G10" s="47">
        <v>56.0</v>
      </c>
      <c r="H10" s="47">
        <v>18.0</v>
      </c>
      <c r="I10" s="47">
        <v>1.0</v>
      </c>
      <c r="J10" s="47" t="s">
        <v>80</v>
      </c>
      <c r="K10" s="49">
        <v>44391.0</v>
      </c>
      <c r="L10" s="47"/>
      <c r="M10" s="47">
        <v>1.0</v>
      </c>
      <c r="N10" s="47">
        <v>0.0</v>
      </c>
      <c r="O10" s="45"/>
      <c r="P10" s="45"/>
      <c r="Q10" s="46"/>
      <c r="R10" s="46"/>
      <c r="S10" s="45"/>
      <c r="T10" s="45"/>
      <c r="U10" s="45"/>
      <c r="V10" s="45"/>
      <c r="W10" s="45"/>
      <c r="X10" s="45"/>
      <c r="Y10" s="45"/>
      <c r="Z10" s="45"/>
    </row>
    <row r="11">
      <c r="A11" s="47" t="s">
        <v>81</v>
      </c>
      <c r="B11" s="48">
        <v>900.0</v>
      </c>
      <c r="C11" s="47" t="s">
        <v>14</v>
      </c>
      <c r="D11" s="47">
        <v>0.0</v>
      </c>
      <c r="E11" s="47" t="s">
        <v>38</v>
      </c>
      <c r="F11" s="47" t="s">
        <v>17</v>
      </c>
      <c r="G11" s="47">
        <v>3.0</v>
      </c>
      <c r="H11" s="47">
        <v>10.0</v>
      </c>
      <c r="I11" s="47">
        <v>1.0</v>
      </c>
      <c r="J11" s="47"/>
      <c r="K11" s="49">
        <v>44398.0</v>
      </c>
      <c r="L11" s="47"/>
      <c r="M11" s="47">
        <v>1.0</v>
      </c>
      <c r="N11" s="47">
        <v>0.0</v>
      </c>
      <c r="O11" s="45"/>
      <c r="P11" s="45"/>
      <c r="Q11" s="45"/>
      <c r="R11" s="46"/>
      <c r="S11" s="45"/>
      <c r="T11" s="45"/>
      <c r="U11" s="45"/>
      <c r="V11" s="45"/>
      <c r="W11" s="45"/>
      <c r="X11" s="45"/>
      <c r="Y11" s="45"/>
      <c r="Z11" s="45"/>
    </row>
    <row r="12">
      <c r="A12" s="47" t="s">
        <v>82</v>
      </c>
      <c r="B12" s="48">
        <v>1260.0</v>
      </c>
      <c r="C12" s="47" t="s">
        <v>14</v>
      </c>
      <c r="D12" s="47">
        <v>0.0</v>
      </c>
      <c r="E12" s="47" t="s">
        <v>38</v>
      </c>
      <c r="F12" s="47" t="s">
        <v>17</v>
      </c>
      <c r="G12" s="47">
        <v>7.0</v>
      </c>
      <c r="H12" s="47">
        <v>6.0</v>
      </c>
      <c r="I12" s="47">
        <v>1.0</v>
      </c>
      <c r="J12" s="47"/>
      <c r="K12" s="49">
        <v>44403.0</v>
      </c>
      <c r="L12" s="47"/>
      <c r="M12" s="47">
        <v>1.0</v>
      </c>
      <c r="N12" s="47">
        <v>0.0</v>
      </c>
      <c r="O12" s="45"/>
      <c r="P12" s="45"/>
      <c r="Q12" s="45"/>
      <c r="R12" s="46"/>
      <c r="S12" s="45"/>
      <c r="T12" s="45"/>
      <c r="U12" s="45"/>
      <c r="V12" s="45"/>
      <c r="W12" s="45"/>
      <c r="X12" s="45"/>
      <c r="Y12" s="45"/>
      <c r="Z12" s="45"/>
    </row>
    <row r="13">
      <c r="A13" s="47" t="s">
        <v>83</v>
      </c>
      <c r="B13" s="48">
        <v>6840.0</v>
      </c>
      <c r="C13" s="47" t="s">
        <v>14</v>
      </c>
      <c r="D13" s="47">
        <v>0.0</v>
      </c>
      <c r="E13" s="47" t="s">
        <v>38</v>
      </c>
      <c r="F13" s="47" t="s">
        <v>11</v>
      </c>
      <c r="G13" s="47">
        <v>38.0</v>
      </c>
      <c r="H13" s="47">
        <v>6.0</v>
      </c>
      <c r="I13" s="47">
        <v>1.0</v>
      </c>
      <c r="J13" s="47"/>
      <c r="K13" s="49">
        <v>44403.0</v>
      </c>
      <c r="L13" s="47"/>
      <c r="M13" s="47">
        <v>1.0</v>
      </c>
      <c r="N13" s="47">
        <v>0.0</v>
      </c>
      <c r="O13" s="45"/>
      <c r="P13" s="45"/>
      <c r="Q13" s="45"/>
      <c r="R13" s="46"/>
      <c r="S13" s="45"/>
      <c r="T13" s="45"/>
      <c r="U13" s="45"/>
      <c r="V13" s="45"/>
      <c r="W13" s="45"/>
      <c r="X13" s="45"/>
      <c r="Y13" s="45"/>
      <c r="Z13" s="45"/>
    </row>
    <row r="14">
      <c r="A14" s="47" t="s">
        <v>84</v>
      </c>
      <c r="B14" s="48">
        <v>1260.0</v>
      </c>
      <c r="C14" s="47" t="s">
        <v>14</v>
      </c>
      <c r="D14" s="47">
        <v>0.0</v>
      </c>
      <c r="E14" s="47" t="s">
        <v>38</v>
      </c>
      <c r="F14" s="47" t="s">
        <v>17</v>
      </c>
      <c r="G14" s="47">
        <v>7.0</v>
      </c>
      <c r="H14" s="47">
        <v>6.0</v>
      </c>
      <c r="I14" s="47">
        <v>1.0</v>
      </c>
      <c r="J14" s="47"/>
      <c r="K14" s="49">
        <v>44403.0</v>
      </c>
      <c r="L14" s="47"/>
      <c r="M14" s="47">
        <v>1.0</v>
      </c>
      <c r="N14" s="47">
        <v>0.0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47" t="s">
        <v>85</v>
      </c>
      <c r="B15" s="48">
        <v>840.0</v>
      </c>
      <c r="C15" s="47" t="s">
        <v>14</v>
      </c>
      <c r="D15" s="47">
        <v>0.0</v>
      </c>
      <c r="E15" s="47" t="s">
        <v>32</v>
      </c>
      <c r="F15" s="47" t="s">
        <v>7</v>
      </c>
      <c r="G15" s="47">
        <v>4.0</v>
      </c>
      <c r="H15" s="47">
        <v>7.0</v>
      </c>
      <c r="I15" s="47">
        <v>1.0</v>
      </c>
      <c r="J15" s="47"/>
      <c r="K15" s="49">
        <v>44405.0</v>
      </c>
      <c r="L15" s="47"/>
      <c r="M15" s="47">
        <v>1.0</v>
      </c>
      <c r="N15" s="47">
        <v>0.0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47" t="s">
        <v>86</v>
      </c>
      <c r="B16" s="48">
        <v>450.0</v>
      </c>
      <c r="C16" s="47" t="s">
        <v>14</v>
      </c>
      <c r="D16" s="47">
        <v>0.0</v>
      </c>
      <c r="E16" s="47" t="s">
        <v>38</v>
      </c>
      <c r="F16" s="47" t="s">
        <v>19</v>
      </c>
      <c r="G16" s="47">
        <v>3.0</v>
      </c>
      <c r="H16" s="47">
        <v>5.0</v>
      </c>
      <c r="I16" s="47">
        <v>1.0</v>
      </c>
      <c r="J16" s="47"/>
      <c r="K16" s="49">
        <v>44410.0</v>
      </c>
      <c r="L16" s="47"/>
      <c r="M16" s="47">
        <v>1.0</v>
      </c>
      <c r="N16" s="47">
        <v>0.0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47" t="s">
        <v>87</v>
      </c>
      <c r="B17" s="48">
        <v>360.0</v>
      </c>
      <c r="C17" s="47" t="s">
        <v>14</v>
      </c>
      <c r="D17" s="47">
        <v>0.0</v>
      </c>
      <c r="E17" s="47" t="s">
        <v>32</v>
      </c>
      <c r="F17" s="47" t="s">
        <v>11</v>
      </c>
      <c r="G17" s="47">
        <v>2.0</v>
      </c>
      <c r="H17" s="47">
        <v>6.0</v>
      </c>
      <c r="I17" s="47">
        <v>1.0</v>
      </c>
      <c r="J17" s="47"/>
      <c r="K17" s="49">
        <v>44411.0</v>
      </c>
      <c r="L17" s="47"/>
      <c r="M17" s="47">
        <v>1.0</v>
      </c>
      <c r="N17" s="47">
        <v>0.0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47" t="s">
        <v>88</v>
      </c>
      <c r="B18" s="48">
        <v>1080.0</v>
      </c>
      <c r="C18" s="47" t="s">
        <v>14</v>
      </c>
      <c r="D18" s="47">
        <v>0.0</v>
      </c>
      <c r="E18" s="47" t="s">
        <v>36</v>
      </c>
      <c r="F18" s="47" t="s">
        <v>23</v>
      </c>
      <c r="G18" s="47">
        <v>6.0</v>
      </c>
      <c r="H18" s="47">
        <v>6.0</v>
      </c>
      <c r="I18" s="47">
        <v>1.0</v>
      </c>
      <c r="J18" s="47"/>
      <c r="K18" s="49">
        <v>44414.0</v>
      </c>
      <c r="L18" s="47"/>
      <c r="M18" s="47">
        <v>1.0</v>
      </c>
      <c r="N18" s="47">
        <v>0.0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47" t="s">
        <v>89</v>
      </c>
      <c r="B19" s="48">
        <v>600.0</v>
      </c>
      <c r="C19" s="47" t="s">
        <v>14</v>
      </c>
      <c r="D19" s="47">
        <v>0.0</v>
      </c>
      <c r="E19" s="47" t="s">
        <v>34</v>
      </c>
      <c r="F19" s="47" t="s">
        <v>19</v>
      </c>
      <c r="G19" s="47">
        <v>1.0</v>
      </c>
      <c r="H19" s="47">
        <v>20.0</v>
      </c>
      <c r="I19" s="47">
        <v>1.0</v>
      </c>
      <c r="J19" s="47"/>
      <c r="K19" s="49">
        <v>44417.0</v>
      </c>
      <c r="L19" s="47"/>
      <c r="M19" s="47">
        <v>1.0</v>
      </c>
      <c r="N19" s="47">
        <v>0.0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47" t="s">
        <v>90</v>
      </c>
      <c r="B20" s="48">
        <v>1080.0</v>
      </c>
      <c r="C20" s="47" t="s">
        <v>14</v>
      </c>
      <c r="D20" s="47">
        <v>0.0</v>
      </c>
      <c r="E20" s="47" t="s">
        <v>38</v>
      </c>
      <c r="F20" s="47" t="s">
        <v>11</v>
      </c>
      <c r="G20" s="47">
        <v>6.0</v>
      </c>
      <c r="H20" s="47">
        <v>6.0</v>
      </c>
      <c r="I20" s="47">
        <v>1.0</v>
      </c>
      <c r="J20" s="47"/>
      <c r="K20" s="49">
        <v>44417.0</v>
      </c>
      <c r="L20" s="47"/>
      <c r="M20" s="47">
        <v>1.0</v>
      </c>
      <c r="N20" s="47">
        <v>0.0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5.75" customHeight="1">
      <c r="A21" s="47" t="s">
        <v>91</v>
      </c>
      <c r="B21" s="48">
        <v>4680.0</v>
      </c>
      <c r="C21" s="47" t="s">
        <v>14</v>
      </c>
      <c r="D21" s="47">
        <v>0.0</v>
      </c>
      <c r="E21" s="47" t="s">
        <v>38</v>
      </c>
      <c r="F21" s="47" t="s">
        <v>19</v>
      </c>
      <c r="G21" s="47">
        <v>26.0</v>
      </c>
      <c r="H21" s="47">
        <v>6.0</v>
      </c>
      <c r="I21" s="47">
        <v>1.0</v>
      </c>
      <c r="J21" s="47"/>
      <c r="K21" s="49">
        <v>44418.0</v>
      </c>
      <c r="L21" s="47"/>
      <c r="M21" s="47">
        <v>1.0</v>
      </c>
      <c r="N21" s="47">
        <v>0.0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15.75" customHeight="1">
      <c r="A22" s="47" t="s">
        <v>92</v>
      </c>
      <c r="B22" s="48">
        <v>900.0</v>
      </c>
      <c r="C22" s="47" t="s">
        <v>14</v>
      </c>
      <c r="D22" s="47">
        <v>0.0</v>
      </c>
      <c r="E22" s="47" t="s">
        <v>38</v>
      </c>
      <c r="F22" s="47" t="s">
        <v>11</v>
      </c>
      <c r="G22" s="47">
        <v>5.0</v>
      </c>
      <c r="H22" s="47">
        <v>6.0</v>
      </c>
      <c r="I22" s="47">
        <v>1.0</v>
      </c>
      <c r="J22" s="47"/>
      <c r="K22" s="49">
        <v>44419.0</v>
      </c>
      <c r="L22" s="47"/>
      <c r="M22" s="47">
        <v>1.0</v>
      </c>
      <c r="N22" s="47">
        <v>0.0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15.75" customHeight="1">
      <c r="A23" s="47" t="s">
        <v>93</v>
      </c>
      <c r="B23" s="48">
        <v>270.0</v>
      </c>
      <c r="C23" s="47" t="s">
        <v>14</v>
      </c>
      <c r="D23" s="47">
        <v>0.0</v>
      </c>
      <c r="E23" s="47" t="s">
        <v>39</v>
      </c>
      <c r="F23" s="47" t="s">
        <v>11</v>
      </c>
      <c r="G23" s="47">
        <v>3.0</v>
      </c>
      <c r="H23" s="47">
        <v>3.0</v>
      </c>
      <c r="I23" s="47">
        <v>1.0</v>
      </c>
      <c r="J23" s="47"/>
      <c r="K23" s="49">
        <v>44420.0</v>
      </c>
      <c r="L23" s="47"/>
      <c r="M23" s="47">
        <v>1.0</v>
      </c>
      <c r="N23" s="47">
        <v>0.0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5.75" customHeight="1">
      <c r="A24" s="47" t="s">
        <v>94</v>
      </c>
      <c r="B24" s="48">
        <v>840.0</v>
      </c>
      <c r="C24" s="47" t="s">
        <v>14</v>
      </c>
      <c r="D24" s="47">
        <v>0.0</v>
      </c>
      <c r="E24" s="47" t="s">
        <v>39</v>
      </c>
      <c r="F24" s="47" t="s">
        <v>19</v>
      </c>
      <c r="G24" s="47">
        <v>4.0</v>
      </c>
      <c r="H24" s="47">
        <v>7.0</v>
      </c>
      <c r="I24" s="47">
        <v>1.0</v>
      </c>
      <c r="J24" s="47"/>
      <c r="K24" s="49">
        <v>44424.0</v>
      </c>
      <c r="L24" s="47"/>
      <c r="M24" s="47">
        <v>1.0</v>
      </c>
      <c r="N24" s="47">
        <v>0.0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5.75" customHeight="1">
      <c r="A25" s="47" t="s">
        <v>95</v>
      </c>
      <c r="B25" s="48">
        <v>1200.0</v>
      </c>
      <c r="C25" s="47" t="s">
        <v>14</v>
      </c>
      <c r="D25" s="47">
        <v>0.0</v>
      </c>
      <c r="E25" s="47" t="s">
        <v>38</v>
      </c>
      <c r="F25" s="47" t="s">
        <v>11</v>
      </c>
      <c r="G25" s="47">
        <v>4.0</v>
      </c>
      <c r="H25" s="47">
        <v>10.0</v>
      </c>
      <c r="I25" s="47">
        <v>1.0</v>
      </c>
      <c r="J25" s="47"/>
      <c r="K25" s="49">
        <v>44424.0</v>
      </c>
      <c r="L25" s="47"/>
      <c r="M25" s="47">
        <v>1.0</v>
      </c>
      <c r="N25" s="47">
        <v>0.0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5.75" customHeight="1">
      <c r="A26" s="47" t="s">
        <v>96</v>
      </c>
      <c r="B26" s="48">
        <v>300.0</v>
      </c>
      <c r="C26" s="47" t="s">
        <v>14</v>
      </c>
      <c r="D26" s="47">
        <v>0.0</v>
      </c>
      <c r="E26" s="47" t="s">
        <v>39</v>
      </c>
      <c r="F26" s="47" t="s">
        <v>11</v>
      </c>
      <c r="G26" s="47">
        <v>5.0</v>
      </c>
      <c r="H26" s="47">
        <v>2.0</v>
      </c>
      <c r="I26" s="47">
        <v>1.0</v>
      </c>
      <c r="J26" s="47"/>
      <c r="K26" s="49">
        <v>44426.0</v>
      </c>
      <c r="L26" s="47"/>
      <c r="M26" s="47">
        <v>1.0</v>
      </c>
      <c r="N26" s="47">
        <v>0.0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5.75" customHeight="1">
      <c r="A27" s="47" t="s">
        <v>97</v>
      </c>
      <c r="B27" s="48">
        <v>7560.0</v>
      </c>
      <c r="C27" s="47" t="s">
        <v>6</v>
      </c>
      <c r="D27" s="47">
        <v>0.0</v>
      </c>
      <c r="E27" s="47" t="s">
        <v>39</v>
      </c>
      <c r="F27" s="47" t="s">
        <v>21</v>
      </c>
      <c r="G27" s="47">
        <v>21.0</v>
      </c>
      <c r="H27" s="47">
        <v>12.0</v>
      </c>
      <c r="I27" s="47">
        <v>1.0</v>
      </c>
      <c r="J27" s="47"/>
      <c r="K27" s="49">
        <v>44431.0</v>
      </c>
      <c r="L27" s="47"/>
      <c r="M27" s="47">
        <v>0.0</v>
      </c>
      <c r="N27" s="47">
        <v>0.0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5.75" customHeight="1">
      <c r="A28" s="47" t="s">
        <v>98</v>
      </c>
      <c r="B28" s="48">
        <v>1920.0</v>
      </c>
      <c r="C28" s="47" t="s">
        <v>6</v>
      </c>
      <c r="D28" s="47">
        <v>0.0</v>
      </c>
      <c r="E28" s="47" t="s">
        <v>39</v>
      </c>
      <c r="F28" s="47" t="s">
        <v>21</v>
      </c>
      <c r="G28" s="47">
        <v>16.0</v>
      </c>
      <c r="H28" s="47">
        <v>4.0</v>
      </c>
      <c r="I28" s="47">
        <v>1.0</v>
      </c>
      <c r="J28" s="47"/>
      <c r="K28" s="49">
        <v>44431.0</v>
      </c>
      <c r="L28" s="47"/>
      <c r="M28" s="47">
        <v>0.0</v>
      </c>
      <c r="N28" s="47">
        <v>0.0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5.75" customHeight="1">
      <c r="A29" s="47" t="s">
        <v>99</v>
      </c>
      <c r="B29" s="48">
        <v>24840.0</v>
      </c>
      <c r="C29" s="47" t="s">
        <v>12</v>
      </c>
      <c r="D29" s="47">
        <v>0.0</v>
      </c>
      <c r="E29" s="47" t="s">
        <v>39</v>
      </c>
      <c r="F29" s="47" t="s">
        <v>11</v>
      </c>
      <c r="G29" s="47">
        <v>46.0</v>
      </c>
      <c r="H29" s="47">
        <v>18.0</v>
      </c>
      <c r="I29" s="47">
        <v>1.0</v>
      </c>
      <c r="J29" s="47" t="s">
        <v>80</v>
      </c>
      <c r="K29" s="49">
        <v>44433.0</v>
      </c>
      <c r="L29" s="47"/>
      <c r="M29" s="47">
        <v>0.0</v>
      </c>
      <c r="N29" s="47">
        <v>0.0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5.75" customHeight="1">
      <c r="A30" s="47" t="s">
        <v>100</v>
      </c>
      <c r="B30" s="48">
        <v>2160.0</v>
      </c>
      <c r="C30" s="47" t="s">
        <v>14</v>
      </c>
      <c r="D30" s="47">
        <v>0.0</v>
      </c>
      <c r="E30" s="47" t="s">
        <v>38</v>
      </c>
      <c r="F30" s="47" t="s">
        <v>11</v>
      </c>
      <c r="G30" s="47">
        <v>9.0</v>
      </c>
      <c r="H30" s="47">
        <v>8.0</v>
      </c>
      <c r="I30" s="47">
        <v>1.0</v>
      </c>
      <c r="J30" s="47"/>
      <c r="K30" s="49">
        <v>44433.0</v>
      </c>
      <c r="L30" s="47"/>
      <c r="M30" s="47">
        <v>1.0</v>
      </c>
      <c r="N30" s="47">
        <v>0.0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5.75" customHeight="1">
      <c r="A31" s="47" t="s">
        <v>101</v>
      </c>
      <c r="B31" s="48">
        <v>720.0</v>
      </c>
      <c r="C31" s="47" t="s">
        <v>14</v>
      </c>
      <c r="D31" s="47">
        <v>0.0</v>
      </c>
      <c r="E31" s="47" t="s">
        <v>32</v>
      </c>
      <c r="F31" s="47" t="s">
        <v>11</v>
      </c>
      <c r="G31" s="47">
        <v>2.0</v>
      </c>
      <c r="H31" s="47">
        <v>12.0</v>
      </c>
      <c r="I31" s="47">
        <v>1.0</v>
      </c>
      <c r="J31" s="47"/>
      <c r="K31" s="49">
        <v>44439.0</v>
      </c>
      <c r="L31" s="47"/>
      <c r="M31" s="47">
        <v>1.0</v>
      </c>
      <c r="N31" s="47">
        <v>0.0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47" t="s">
        <v>96</v>
      </c>
      <c r="B32" s="48">
        <v>720.0</v>
      </c>
      <c r="C32" s="47" t="s">
        <v>14</v>
      </c>
      <c r="D32" s="47">
        <v>0.0</v>
      </c>
      <c r="E32" s="47" t="s">
        <v>39</v>
      </c>
      <c r="F32" s="47" t="s">
        <v>11</v>
      </c>
      <c r="G32" s="47">
        <v>12.0</v>
      </c>
      <c r="H32" s="47">
        <v>2.0</v>
      </c>
      <c r="I32" s="47">
        <v>1.0</v>
      </c>
      <c r="J32" s="47"/>
      <c r="K32" s="49">
        <v>44429.0</v>
      </c>
      <c r="L32" s="47"/>
      <c r="M32" s="47">
        <v>1.0</v>
      </c>
      <c r="N32" s="47">
        <v>0.0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5.75" customHeight="1">
      <c r="A33" s="47" t="s">
        <v>102</v>
      </c>
      <c r="B33" s="48">
        <v>900.0</v>
      </c>
      <c r="C33" s="47" t="s">
        <v>14</v>
      </c>
      <c r="D33" s="47">
        <v>0.0</v>
      </c>
      <c r="E33" s="47" t="s">
        <v>32</v>
      </c>
      <c r="F33" s="47" t="s">
        <v>19</v>
      </c>
      <c r="G33" s="47">
        <v>5.0</v>
      </c>
      <c r="H33" s="47">
        <v>6.0</v>
      </c>
      <c r="I33" s="47">
        <v>1.0</v>
      </c>
      <c r="J33" s="47"/>
      <c r="K33" s="49">
        <v>44440.0</v>
      </c>
      <c r="L33" s="47"/>
      <c r="M33" s="47">
        <v>1.0</v>
      </c>
      <c r="N33" s="47">
        <v>0.0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5.75" customHeight="1">
      <c r="A34" s="47" t="s">
        <v>103</v>
      </c>
      <c r="B34" s="48">
        <v>360.0</v>
      </c>
      <c r="C34" s="47" t="s">
        <v>14</v>
      </c>
      <c r="D34" s="47">
        <v>0.0</v>
      </c>
      <c r="E34" s="47" t="s">
        <v>31</v>
      </c>
      <c r="F34" s="47" t="s">
        <v>19</v>
      </c>
      <c r="G34" s="47">
        <v>4.0</v>
      </c>
      <c r="H34" s="47">
        <v>3.0</v>
      </c>
      <c r="I34" s="47">
        <v>1.0</v>
      </c>
      <c r="J34" s="47"/>
      <c r="K34" s="49">
        <v>44442.0</v>
      </c>
      <c r="L34" s="47"/>
      <c r="M34" s="47">
        <v>1.0</v>
      </c>
      <c r="N34" s="47">
        <v>0.0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5.75" customHeight="1">
      <c r="A35" s="47" t="s">
        <v>104</v>
      </c>
      <c r="B35" s="48">
        <v>1530.0</v>
      </c>
      <c r="C35" s="47" t="s">
        <v>14</v>
      </c>
      <c r="D35" s="47">
        <v>0.0</v>
      </c>
      <c r="E35" s="47" t="s">
        <v>33</v>
      </c>
      <c r="F35" s="47" t="s">
        <v>11</v>
      </c>
      <c r="G35" s="47">
        <v>3.0</v>
      </c>
      <c r="H35" s="47">
        <v>17.0</v>
      </c>
      <c r="I35" s="47">
        <v>1.0</v>
      </c>
      <c r="J35" s="47"/>
      <c r="K35" s="49">
        <v>44455.0</v>
      </c>
      <c r="L35" s="47"/>
      <c r="M35" s="47">
        <v>0.0</v>
      </c>
      <c r="N35" s="47">
        <v>0.0</v>
      </c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5.75" customHeight="1">
      <c r="A36" s="47" t="s">
        <v>105</v>
      </c>
      <c r="B36" s="48">
        <v>1260.0</v>
      </c>
      <c r="C36" s="47" t="s">
        <v>14</v>
      </c>
      <c r="D36" s="47">
        <v>0.0</v>
      </c>
      <c r="E36" s="47" t="s">
        <v>38</v>
      </c>
      <c r="F36" s="47" t="s">
        <v>11</v>
      </c>
      <c r="G36" s="47">
        <v>7.0</v>
      </c>
      <c r="H36" s="47">
        <v>6.0</v>
      </c>
      <c r="I36" s="47">
        <v>1.0</v>
      </c>
      <c r="J36" s="47"/>
      <c r="K36" s="49">
        <v>44455.0</v>
      </c>
      <c r="L36" s="47"/>
      <c r="M36" s="47">
        <v>0.0</v>
      </c>
      <c r="N36" s="47">
        <v>0.0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15.75" customHeight="1">
      <c r="A37" s="47" t="s">
        <v>106</v>
      </c>
      <c r="B37" s="48">
        <v>480.0</v>
      </c>
      <c r="C37" s="47" t="s">
        <v>14</v>
      </c>
      <c r="D37" s="47">
        <v>0.0</v>
      </c>
      <c r="E37" s="47" t="s">
        <v>38</v>
      </c>
      <c r="F37" s="47" t="s">
        <v>11</v>
      </c>
      <c r="G37" s="47">
        <v>8.0</v>
      </c>
      <c r="H37" s="47">
        <v>2.0</v>
      </c>
      <c r="I37" s="47">
        <v>1.0</v>
      </c>
      <c r="J37" s="47"/>
      <c r="K37" s="49">
        <v>44461.0</v>
      </c>
      <c r="L37" s="47"/>
      <c r="M37" s="47">
        <v>0.0</v>
      </c>
      <c r="N37" s="47">
        <v>0.0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5.75" customHeight="1">
      <c r="A38" s="47" t="s">
        <v>107</v>
      </c>
      <c r="B38" s="48">
        <v>480.0</v>
      </c>
      <c r="C38" s="47" t="s">
        <v>14</v>
      </c>
      <c r="D38" s="47">
        <v>0.0</v>
      </c>
      <c r="E38" s="47" t="s">
        <v>32</v>
      </c>
      <c r="F38" s="47" t="s">
        <v>11</v>
      </c>
      <c r="G38" s="47">
        <v>4.0</v>
      </c>
      <c r="H38" s="47">
        <v>4.0</v>
      </c>
      <c r="I38" s="47">
        <v>1.0</v>
      </c>
      <c r="J38" s="47"/>
      <c r="K38" s="49">
        <v>44462.0</v>
      </c>
      <c r="L38" s="47"/>
      <c r="M38" s="47">
        <v>0.0</v>
      </c>
      <c r="N38" s="47">
        <v>0.0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5.75" customHeight="1">
      <c r="A39" s="47" t="s">
        <v>108</v>
      </c>
      <c r="B39" s="48">
        <v>2400.0</v>
      </c>
      <c r="C39" s="47" t="s">
        <v>6</v>
      </c>
      <c r="D39" s="47">
        <v>0.0</v>
      </c>
      <c r="E39" s="47" t="s">
        <v>39</v>
      </c>
      <c r="F39" s="47" t="s">
        <v>21</v>
      </c>
      <c r="G39" s="47">
        <v>16.0</v>
      </c>
      <c r="H39" s="47">
        <v>5.0</v>
      </c>
      <c r="I39" s="47">
        <v>1.0</v>
      </c>
      <c r="J39" s="47"/>
      <c r="K39" s="49">
        <v>44462.0</v>
      </c>
      <c r="L39" s="47"/>
      <c r="M39" s="47">
        <v>0.0</v>
      </c>
      <c r="N39" s="47">
        <v>0.0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ht="15.75" customHeight="1">
      <c r="A40" s="47" t="s">
        <v>109</v>
      </c>
      <c r="B40" s="48">
        <v>2400.0</v>
      </c>
      <c r="C40" s="47" t="s">
        <v>6</v>
      </c>
      <c r="D40" s="47">
        <v>0.0</v>
      </c>
      <c r="E40" s="47" t="s">
        <v>39</v>
      </c>
      <c r="F40" s="47" t="s">
        <v>21</v>
      </c>
      <c r="G40" s="47">
        <v>16.0</v>
      </c>
      <c r="H40" s="47">
        <v>5.0</v>
      </c>
      <c r="I40" s="47">
        <v>1.0</v>
      </c>
      <c r="J40" s="47"/>
      <c r="K40" s="49">
        <v>44462.0</v>
      </c>
      <c r="L40" s="47"/>
      <c r="M40" s="47">
        <v>0.0</v>
      </c>
      <c r="N40" s="47">
        <v>0.0</v>
      </c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5.75" customHeight="1">
      <c r="A41" s="47" t="s">
        <v>110</v>
      </c>
      <c r="B41" s="48">
        <v>2250.0</v>
      </c>
      <c r="C41" s="47" t="s">
        <v>6</v>
      </c>
      <c r="D41" s="47">
        <v>0.0</v>
      </c>
      <c r="E41" s="47" t="s">
        <v>39</v>
      </c>
      <c r="F41" s="47" t="s">
        <v>21</v>
      </c>
      <c r="G41" s="47">
        <v>15.0</v>
      </c>
      <c r="H41" s="47">
        <v>5.0</v>
      </c>
      <c r="I41" s="47">
        <v>1.0</v>
      </c>
      <c r="J41" s="47"/>
      <c r="K41" s="49">
        <v>44466.0</v>
      </c>
      <c r="L41" s="47"/>
      <c r="M41" s="47">
        <v>0.0</v>
      </c>
      <c r="N41" s="47">
        <v>0.0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5.75" customHeight="1">
      <c r="A42" s="47" t="s">
        <v>111</v>
      </c>
      <c r="B42" s="48">
        <v>2850.0</v>
      </c>
      <c r="C42" s="47" t="s">
        <v>6</v>
      </c>
      <c r="D42" s="47">
        <v>0.0</v>
      </c>
      <c r="E42" s="47" t="s">
        <v>39</v>
      </c>
      <c r="F42" s="47" t="s">
        <v>21</v>
      </c>
      <c r="G42" s="47">
        <v>19.0</v>
      </c>
      <c r="H42" s="47">
        <v>5.0</v>
      </c>
      <c r="I42" s="47">
        <v>1.0</v>
      </c>
      <c r="J42" s="47"/>
      <c r="K42" s="49">
        <v>44466.0</v>
      </c>
      <c r="L42" s="47"/>
      <c r="M42" s="47">
        <v>0.0</v>
      </c>
      <c r="N42" s="47">
        <v>0.0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5.75" customHeight="1">
      <c r="A43" s="47" t="s">
        <v>112</v>
      </c>
      <c r="B43" s="48">
        <v>960.0</v>
      </c>
      <c r="C43" s="47" t="s">
        <v>14</v>
      </c>
      <c r="D43" s="47">
        <v>0.0</v>
      </c>
      <c r="E43" s="47" t="s">
        <v>38</v>
      </c>
      <c r="F43" s="47" t="s">
        <v>11</v>
      </c>
      <c r="G43" s="47">
        <v>4.0</v>
      </c>
      <c r="H43" s="47">
        <v>8.0</v>
      </c>
      <c r="I43" s="47">
        <v>1.0</v>
      </c>
      <c r="J43" s="47"/>
      <c r="K43" s="49">
        <v>44467.0</v>
      </c>
      <c r="L43" s="47"/>
      <c r="M43" s="47">
        <v>0.0</v>
      </c>
      <c r="N43" s="47">
        <v>0.0</v>
      </c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5.75" customHeight="1">
      <c r="A44" s="47" t="s">
        <v>113</v>
      </c>
      <c r="B44" s="48">
        <v>4050.0</v>
      </c>
      <c r="C44" s="47" t="s">
        <v>6</v>
      </c>
      <c r="D44" s="47">
        <v>0.0</v>
      </c>
      <c r="E44" s="47" t="s">
        <v>39</v>
      </c>
      <c r="F44" s="47" t="s">
        <v>21</v>
      </c>
      <c r="G44" s="47">
        <v>15.0</v>
      </c>
      <c r="H44" s="47">
        <v>9.0</v>
      </c>
      <c r="I44" s="47">
        <v>1.0</v>
      </c>
      <c r="J44" s="47"/>
      <c r="K44" s="49">
        <v>44467.0</v>
      </c>
      <c r="L44" s="47"/>
      <c r="M44" s="47">
        <v>0.0</v>
      </c>
      <c r="N44" s="47">
        <v>0.0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5.75" customHeight="1">
      <c r="A45" s="47" t="s">
        <v>114</v>
      </c>
      <c r="B45" s="47">
        <v>43840.0</v>
      </c>
      <c r="C45" s="47" t="s">
        <v>14</v>
      </c>
      <c r="D45" s="47">
        <v>0.0</v>
      </c>
      <c r="E45" s="47" t="s">
        <v>39</v>
      </c>
      <c r="F45" s="47" t="s">
        <v>11</v>
      </c>
      <c r="G45" s="47">
        <v>16.0</v>
      </c>
      <c r="H45" s="47">
        <v>8.0</v>
      </c>
      <c r="I45" s="47">
        <v>1.0</v>
      </c>
      <c r="J45" s="47"/>
      <c r="K45" s="49">
        <v>44469.0</v>
      </c>
      <c r="L45" s="47"/>
      <c r="M45" s="47">
        <v>0.0</v>
      </c>
      <c r="N45" s="47">
        <v>0.0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5.75" customHeight="1">
      <c r="A46" s="47" t="s">
        <v>115</v>
      </c>
      <c r="B46" s="48">
        <v>2400.0</v>
      </c>
      <c r="C46" s="47" t="s">
        <v>14</v>
      </c>
      <c r="D46" s="47">
        <v>0.0</v>
      </c>
      <c r="E46" s="47" t="s">
        <v>32</v>
      </c>
      <c r="F46" s="47" t="s">
        <v>11</v>
      </c>
      <c r="G46" s="47">
        <v>4.0</v>
      </c>
      <c r="H46" s="47">
        <v>20.0</v>
      </c>
      <c r="I46" s="47">
        <v>1.0</v>
      </c>
      <c r="J46" s="47"/>
      <c r="K46" s="49">
        <v>44474.0</v>
      </c>
      <c r="L46" s="47"/>
      <c r="M46" s="47">
        <v>0.0</v>
      </c>
      <c r="N46" s="47">
        <v>0.0</v>
      </c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5.75" customHeight="1">
      <c r="A47" s="47" t="s">
        <v>116</v>
      </c>
      <c r="B47" s="48">
        <v>180.0</v>
      </c>
      <c r="C47" s="47" t="s">
        <v>14</v>
      </c>
      <c r="D47" s="47">
        <v>0.0</v>
      </c>
      <c r="E47" s="47" t="s">
        <v>32</v>
      </c>
      <c r="F47" s="47" t="s">
        <v>11</v>
      </c>
      <c r="G47" s="47">
        <v>3.0</v>
      </c>
      <c r="H47" s="47">
        <v>2.0</v>
      </c>
      <c r="I47" s="47">
        <v>1.0</v>
      </c>
      <c r="J47" s="47"/>
      <c r="K47" s="49">
        <v>44475.0</v>
      </c>
      <c r="L47" s="47"/>
      <c r="M47" s="47">
        <v>0.0</v>
      </c>
      <c r="N47" s="47">
        <v>0.0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5.75" customHeight="1">
      <c r="A48" s="47" t="s">
        <v>117</v>
      </c>
      <c r="B48" s="48">
        <v>1080.0</v>
      </c>
      <c r="C48" s="47" t="s">
        <v>14</v>
      </c>
      <c r="D48" s="47">
        <v>0.0</v>
      </c>
      <c r="E48" s="47" t="s">
        <v>38</v>
      </c>
      <c r="F48" s="47" t="s">
        <v>11</v>
      </c>
      <c r="G48" s="47">
        <v>4.0</v>
      </c>
      <c r="H48" s="47">
        <v>9.0</v>
      </c>
      <c r="I48" s="47">
        <v>1.0</v>
      </c>
      <c r="J48" s="47"/>
      <c r="K48" s="49">
        <v>44481.0</v>
      </c>
      <c r="L48" s="47"/>
      <c r="M48" s="47">
        <v>0.0</v>
      </c>
      <c r="N48" s="47">
        <v>0.0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5.75" customHeight="1">
      <c r="A49" s="47" t="s">
        <v>118</v>
      </c>
      <c r="B49" s="48">
        <v>3360.0</v>
      </c>
      <c r="C49" s="47" t="s">
        <v>6</v>
      </c>
      <c r="D49" s="47">
        <v>0.0</v>
      </c>
      <c r="E49" s="47" t="s">
        <v>39</v>
      </c>
      <c r="F49" s="47" t="s">
        <v>21</v>
      </c>
      <c r="G49" s="47">
        <v>28.0</v>
      </c>
      <c r="H49" s="47">
        <v>4.0</v>
      </c>
      <c r="I49" s="47">
        <v>1.0</v>
      </c>
      <c r="J49" s="47"/>
      <c r="K49" s="49">
        <v>44481.0</v>
      </c>
      <c r="L49" s="47"/>
      <c r="M49" s="47">
        <v>0.0</v>
      </c>
      <c r="N49" s="47">
        <v>0.0</v>
      </c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5.75" customHeight="1">
      <c r="A50" s="47" t="s">
        <v>119</v>
      </c>
      <c r="B50" s="48">
        <v>4320.0</v>
      </c>
      <c r="C50" s="47" t="s">
        <v>6</v>
      </c>
      <c r="D50" s="47">
        <v>0.0</v>
      </c>
      <c r="E50" s="47" t="s">
        <v>39</v>
      </c>
      <c r="F50" s="47" t="s">
        <v>21</v>
      </c>
      <c r="G50" s="47">
        <v>36.0</v>
      </c>
      <c r="H50" s="47">
        <v>4.0</v>
      </c>
      <c r="I50" s="47">
        <v>1.0</v>
      </c>
      <c r="J50" s="47"/>
      <c r="K50" s="49">
        <v>44481.0</v>
      </c>
      <c r="L50" s="47"/>
      <c r="M50" s="47">
        <v>0.0</v>
      </c>
      <c r="N50" s="47">
        <v>0.0</v>
      </c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5.75" customHeight="1">
      <c r="A51" s="47" t="s">
        <v>120</v>
      </c>
      <c r="B51" s="48">
        <v>1800.0</v>
      </c>
      <c r="C51" s="47" t="s">
        <v>14</v>
      </c>
      <c r="D51" s="47">
        <v>0.0</v>
      </c>
      <c r="E51" s="47" t="s">
        <v>31</v>
      </c>
      <c r="F51" s="47" t="s">
        <v>19</v>
      </c>
      <c r="G51" s="47">
        <v>3.0</v>
      </c>
      <c r="H51" s="47">
        <v>20.0</v>
      </c>
      <c r="I51" s="47">
        <v>1.0</v>
      </c>
      <c r="J51" s="47"/>
      <c r="K51" s="49">
        <v>44498.0</v>
      </c>
      <c r="L51" s="47"/>
      <c r="M51" s="47">
        <v>0.0</v>
      </c>
      <c r="N51" s="47">
        <v>0.0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5.75" customHeight="1">
      <c r="A52" s="47" t="s">
        <v>121</v>
      </c>
      <c r="B52" s="48">
        <v>1620.0</v>
      </c>
      <c r="C52" s="47" t="s">
        <v>14</v>
      </c>
      <c r="D52" s="47">
        <v>0.0</v>
      </c>
      <c r="E52" s="47" t="s">
        <v>32</v>
      </c>
      <c r="F52" s="47" t="s">
        <v>19</v>
      </c>
      <c r="G52" s="47">
        <v>3.0</v>
      </c>
      <c r="H52" s="47">
        <v>18.0</v>
      </c>
      <c r="I52" s="47">
        <v>1.0</v>
      </c>
      <c r="J52" s="47"/>
      <c r="K52" s="49">
        <v>44498.0</v>
      </c>
      <c r="L52" s="47"/>
      <c r="M52" s="47">
        <v>0.0</v>
      </c>
      <c r="N52" s="47">
        <v>0.0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5.75" customHeight="1">
      <c r="A53" s="47" t="s">
        <v>122</v>
      </c>
      <c r="B53" s="48">
        <v>360.0</v>
      </c>
      <c r="C53" s="47" t="s">
        <v>14</v>
      </c>
      <c r="D53" s="47">
        <v>0.0</v>
      </c>
      <c r="E53" s="47" t="s">
        <v>31</v>
      </c>
      <c r="F53" s="47" t="s">
        <v>17</v>
      </c>
      <c r="G53" s="47">
        <v>6.0</v>
      </c>
      <c r="H53" s="47">
        <v>2.0</v>
      </c>
      <c r="I53" s="47">
        <v>1.0</v>
      </c>
      <c r="J53" s="47"/>
      <c r="K53" s="49">
        <v>44501.0</v>
      </c>
      <c r="L53" s="47"/>
      <c r="M53" s="47">
        <v>0.0</v>
      </c>
      <c r="N53" s="47">
        <v>0.0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5.75" customHeight="1">
      <c r="A54" s="47" t="s">
        <v>123</v>
      </c>
      <c r="B54" s="48">
        <v>360.0</v>
      </c>
      <c r="C54" s="47" t="s">
        <v>14</v>
      </c>
      <c r="D54" s="47">
        <v>0.0</v>
      </c>
      <c r="E54" s="47" t="s">
        <v>31</v>
      </c>
      <c r="F54" s="47" t="s">
        <v>17</v>
      </c>
      <c r="G54" s="47">
        <v>6.0</v>
      </c>
      <c r="H54" s="47">
        <v>2.0</v>
      </c>
      <c r="I54" s="47">
        <v>1.0</v>
      </c>
      <c r="J54" s="47"/>
      <c r="K54" s="49">
        <v>44501.0</v>
      </c>
      <c r="L54" s="47"/>
      <c r="M54" s="47">
        <v>0.0</v>
      </c>
      <c r="N54" s="47">
        <v>0.0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5.75" customHeight="1">
      <c r="A55" s="47" t="s">
        <v>124</v>
      </c>
      <c r="B55" s="48">
        <v>2400.0</v>
      </c>
      <c r="C55" s="47" t="s">
        <v>14</v>
      </c>
      <c r="D55" s="47">
        <v>0.0</v>
      </c>
      <c r="E55" s="47" t="s">
        <v>32</v>
      </c>
      <c r="F55" s="47" t="s">
        <v>11</v>
      </c>
      <c r="G55" s="47">
        <v>8.0</v>
      </c>
      <c r="H55" s="47">
        <v>10.0</v>
      </c>
      <c r="I55" s="47">
        <v>1.0</v>
      </c>
      <c r="J55" s="47"/>
      <c r="K55" s="49">
        <v>44502.0</v>
      </c>
      <c r="L55" s="47"/>
      <c r="M55" s="47">
        <v>0.0</v>
      </c>
      <c r="N55" s="47">
        <v>0.0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5.75" customHeight="1">
      <c r="A56" s="47" t="s">
        <v>125</v>
      </c>
      <c r="B56" s="48">
        <v>90.0</v>
      </c>
      <c r="C56" s="47" t="s">
        <v>14</v>
      </c>
      <c r="D56" s="47">
        <v>0.0</v>
      </c>
      <c r="E56" s="47" t="s">
        <v>31</v>
      </c>
      <c r="F56" s="47" t="s">
        <v>17</v>
      </c>
      <c r="G56" s="47">
        <v>3.0</v>
      </c>
      <c r="H56" s="47">
        <v>1.0</v>
      </c>
      <c r="I56" s="47">
        <v>1.0</v>
      </c>
      <c r="J56" s="47"/>
      <c r="K56" s="49">
        <v>44504.0</v>
      </c>
      <c r="L56" s="47"/>
      <c r="M56" s="47">
        <v>0.0</v>
      </c>
      <c r="N56" s="47">
        <v>0.0</v>
      </c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5.75" customHeight="1">
      <c r="A57" s="47" t="s">
        <v>126</v>
      </c>
      <c r="B57" s="48">
        <v>360.0</v>
      </c>
      <c r="C57" s="47" t="s">
        <v>14</v>
      </c>
      <c r="D57" s="47">
        <v>0.0</v>
      </c>
      <c r="E57" s="47" t="s">
        <v>31</v>
      </c>
      <c r="F57" s="47" t="s">
        <v>17</v>
      </c>
      <c r="G57" s="47">
        <v>6.0</v>
      </c>
      <c r="H57" s="47">
        <v>2.0</v>
      </c>
      <c r="I57" s="47">
        <v>1.0</v>
      </c>
      <c r="J57" s="47"/>
      <c r="K57" s="49">
        <v>44508.0</v>
      </c>
      <c r="L57" s="47"/>
      <c r="M57" s="47">
        <v>0.0</v>
      </c>
      <c r="N57" s="47">
        <v>0.0</v>
      </c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5.75" customHeight="1">
      <c r="A58" s="47" t="s">
        <v>127</v>
      </c>
      <c r="B58" s="48">
        <v>960.0</v>
      </c>
      <c r="C58" s="47" t="s">
        <v>14</v>
      </c>
      <c r="D58" s="47">
        <v>0.0</v>
      </c>
      <c r="E58" s="47" t="s">
        <v>38</v>
      </c>
      <c r="F58" s="47" t="s">
        <v>11</v>
      </c>
      <c r="G58" s="47">
        <v>4.0</v>
      </c>
      <c r="H58" s="47">
        <v>8.0</v>
      </c>
      <c r="I58" s="47">
        <v>1.0</v>
      </c>
      <c r="J58" s="47"/>
      <c r="K58" s="49">
        <v>44512.0</v>
      </c>
      <c r="L58" s="47"/>
      <c r="M58" s="47">
        <v>0.0</v>
      </c>
      <c r="N58" s="47">
        <v>0.0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5.75" customHeight="1">
      <c r="A59" s="47" t="s">
        <v>128</v>
      </c>
      <c r="B59" s="48">
        <v>240.0</v>
      </c>
      <c r="C59" s="47" t="s">
        <v>14</v>
      </c>
      <c r="D59" s="47">
        <v>0.0</v>
      </c>
      <c r="E59" s="47" t="s">
        <v>34</v>
      </c>
      <c r="F59" s="47" t="s">
        <v>7</v>
      </c>
      <c r="G59" s="47">
        <v>2.0</v>
      </c>
      <c r="H59" s="47">
        <v>4.0</v>
      </c>
      <c r="I59" s="47">
        <v>1.0</v>
      </c>
      <c r="J59" s="47"/>
      <c r="K59" s="49">
        <v>44523.0</v>
      </c>
      <c r="L59" s="47"/>
      <c r="M59" s="47">
        <v>0.0</v>
      </c>
      <c r="N59" s="47">
        <v>0.0</v>
      </c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5.75" customHeight="1">
      <c r="A60" s="47" t="s">
        <v>129</v>
      </c>
      <c r="B60" s="48">
        <v>4500.0</v>
      </c>
      <c r="C60" s="47" t="s">
        <v>6</v>
      </c>
      <c r="D60" s="47">
        <v>0.0</v>
      </c>
      <c r="E60" s="47" t="s">
        <v>39</v>
      </c>
      <c r="F60" s="47" t="s">
        <v>21</v>
      </c>
      <c r="G60" s="47">
        <v>25.0</v>
      </c>
      <c r="H60" s="47">
        <v>6.0</v>
      </c>
      <c r="I60" s="47">
        <v>1.0</v>
      </c>
      <c r="J60" s="47"/>
      <c r="K60" s="49">
        <v>44530.0</v>
      </c>
      <c r="L60" s="47"/>
      <c r="M60" s="47">
        <v>0.0</v>
      </c>
      <c r="N60" s="47">
        <v>0.0</v>
      </c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5.75" customHeight="1">
      <c r="A61" s="47" t="s">
        <v>130</v>
      </c>
      <c r="B61" s="48">
        <v>750.0</v>
      </c>
      <c r="C61" s="47" t="s">
        <v>14</v>
      </c>
      <c r="D61" s="47">
        <v>0.0</v>
      </c>
      <c r="E61" s="47" t="s">
        <v>36</v>
      </c>
      <c r="F61" s="47" t="s">
        <v>24</v>
      </c>
      <c r="G61" s="47">
        <v>5.0</v>
      </c>
      <c r="H61" s="47">
        <v>5.0</v>
      </c>
      <c r="I61" s="47">
        <v>1.0</v>
      </c>
      <c r="J61" s="47"/>
      <c r="K61" s="49">
        <v>44538.0</v>
      </c>
      <c r="L61" s="47"/>
      <c r="M61" s="47">
        <v>0.0</v>
      </c>
      <c r="N61" s="47">
        <v>0.0</v>
      </c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15.75" customHeight="1">
      <c r="A62" s="47" t="s">
        <v>131</v>
      </c>
      <c r="B62" s="48">
        <v>360.0</v>
      </c>
      <c r="C62" s="47" t="s">
        <v>14</v>
      </c>
      <c r="D62" s="47">
        <v>0.0</v>
      </c>
      <c r="E62" s="47" t="s">
        <v>39</v>
      </c>
      <c r="F62" s="47" t="s">
        <v>7</v>
      </c>
      <c r="G62" s="47">
        <v>6.0</v>
      </c>
      <c r="H62" s="47">
        <v>2.0</v>
      </c>
      <c r="I62" s="47">
        <v>1.0</v>
      </c>
      <c r="J62" s="47"/>
      <c r="K62" s="49">
        <v>44545.0</v>
      </c>
      <c r="L62" s="47"/>
      <c r="M62" s="47">
        <v>0.0</v>
      </c>
      <c r="N62" s="47">
        <v>0.0</v>
      </c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ht="15.75" customHeight="1">
      <c r="A63" s="47" t="s">
        <v>132</v>
      </c>
      <c r="B63" s="48">
        <v>3000.0</v>
      </c>
      <c r="C63" s="47" t="s">
        <v>14</v>
      </c>
      <c r="D63" s="47">
        <v>0.0</v>
      </c>
      <c r="E63" s="47" t="s">
        <v>31</v>
      </c>
      <c r="F63" s="47" t="s">
        <v>19</v>
      </c>
      <c r="G63" s="47">
        <v>10.0</v>
      </c>
      <c r="H63" s="47">
        <v>10.0</v>
      </c>
      <c r="I63" s="47">
        <v>1.0</v>
      </c>
      <c r="J63" s="47"/>
      <c r="K63" s="49">
        <v>44546.0</v>
      </c>
      <c r="L63" s="47"/>
      <c r="M63" s="47">
        <v>0.0</v>
      </c>
      <c r="N63" s="47">
        <v>0.0</v>
      </c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ht="15.75" customHeight="1">
      <c r="A64" s="47" t="s">
        <v>133</v>
      </c>
      <c r="B64" s="48">
        <v>240.0</v>
      </c>
      <c r="C64" s="47" t="s">
        <v>14</v>
      </c>
      <c r="D64" s="47">
        <v>0.0</v>
      </c>
      <c r="E64" s="47" t="s">
        <v>38</v>
      </c>
      <c r="F64" s="47" t="s">
        <v>17</v>
      </c>
      <c r="G64" s="47">
        <v>2.0</v>
      </c>
      <c r="H64" s="47">
        <v>4.0</v>
      </c>
      <c r="I64" s="47">
        <v>1.0</v>
      </c>
      <c r="J64" s="47"/>
      <c r="K64" s="49">
        <v>44564.0</v>
      </c>
      <c r="L64" s="47"/>
      <c r="M64" s="47">
        <v>0.0</v>
      </c>
      <c r="N64" s="47">
        <v>0.0</v>
      </c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ht="15.75" customHeight="1">
      <c r="A65" s="47" t="s">
        <v>134</v>
      </c>
      <c r="B65" s="48">
        <v>120.0</v>
      </c>
      <c r="C65" s="47" t="s">
        <v>14</v>
      </c>
      <c r="D65" s="47">
        <v>0.0</v>
      </c>
      <c r="E65" s="47" t="s">
        <v>31</v>
      </c>
      <c r="F65" s="47" t="s">
        <v>17</v>
      </c>
      <c r="G65" s="47">
        <v>2.0</v>
      </c>
      <c r="H65" s="47">
        <v>2.0</v>
      </c>
      <c r="I65" s="47">
        <v>1.0</v>
      </c>
      <c r="J65" s="47"/>
      <c r="K65" s="49">
        <v>44566.0</v>
      </c>
      <c r="L65" s="47"/>
      <c r="M65" s="47">
        <v>0.0</v>
      </c>
      <c r="N65" s="47">
        <v>0.0</v>
      </c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ht="15.75" customHeight="1">
      <c r="A66" s="47" t="s">
        <v>135</v>
      </c>
      <c r="B66" s="48">
        <v>240.0</v>
      </c>
      <c r="C66" s="47" t="s">
        <v>14</v>
      </c>
      <c r="D66" s="47">
        <v>0.0</v>
      </c>
      <c r="E66" s="47" t="s">
        <v>31</v>
      </c>
      <c r="F66" s="47" t="s">
        <v>17</v>
      </c>
      <c r="G66" s="47">
        <v>4.0</v>
      </c>
      <c r="H66" s="47">
        <v>2.0</v>
      </c>
      <c r="I66" s="47">
        <v>1.0</v>
      </c>
      <c r="J66" s="47"/>
      <c r="K66" s="49">
        <v>44571.0</v>
      </c>
      <c r="L66" s="47"/>
      <c r="M66" s="47">
        <v>0.0</v>
      </c>
      <c r="N66" s="47">
        <v>0.0</v>
      </c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ht="15.75" customHeight="1">
      <c r="A67" s="47" t="s">
        <v>124</v>
      </c>
      <c r="B67" s="48">
        <v>1440.0</v>
      </c>
      <c r="C67" s="47" t="s">
        <v>14</v>
      </c>
      <c r="D67" s="47">
        <v>0.0</v>
      </c>
      <c r="E67" s="47" t="s">
        <v>32</v>
      </c>
      <c r="F67" s="47" t="s">
        <v>11</v>
      </c>
      <c r="G67" s="47">
        <v>6.0</v>
      </c>
      <c r="H67" s="47">
        <v>8.0</v>
      </c>
      <c r="I67" s="47">
        <v>1.0</v>
      </c>
      <c r="J67" s="47"/>
      <c r="K67" s="49">
        <v>44572.0</v>
      </c>
      <c r="L67" s="47"/>
      <c r="M67" s="47">
        <v>0.0</v>
      </c>
      <c r="N67" s="47">
        <v>0.0</v>
      </c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ht="15.75" customHeight="1">
      <c r="A68" s="47" t="s">
        <v>136</v>
      </c>
      <c r="B68" s="48">
        <v>600.0</v>
      </c>
      <c r="C68" s="47" t="s">
        <v>14</v>
      </c>
      <c r="D68" s="47">
        <v>0.0</v>
      </c>
      <c r="E68" s="47" t="s">
        <v>36</v>
      </c>
      <c r="F68" s="47" t="s">
        <v>24</v>
      </c>
      <c r="G68" s="47">
        <v>5.0</v>
      </c>
      <c r="H68" s="47">
        <v>4.0</v>
      </c>
      <c r="I68" s="47">
        <v>1.0</v>
      </c>
      <c r="J68" s="47"/>
      <c r="K68" s="49">
        <v>44573.0</v>
      </c>
      <c r="L68" s="47"/>
      <c r="M68" s="47">
        <v>0.0</v>
      </c>
      <c r="N68" s="47">
        <v>0.0</v>
      </c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5.75" customHeight="1">
      <c r="A69" s="47" t="s">
        <v>137</v>
      </c>
      <c r="B69" s="48">
        <v>210.0</v>
      </c>
      <c r="C69" s="47" t="s">
        <v>14</v>
      </c>
      <c r="D69" s="47">
        <v>0.0</v>
      </c>
      <c r="E69" s="47" t="s">
        <v>39</v>
      </c>
      <c r="F69" s="47" t="s">
        <v>7</v>
      </c>
      <c r="G69" s="47">
        <v>7.0</v>
      </c>
      <c r="H69" s="47">
        <v>1.0</v>
      </c>
      <c r="I69" s="47">
        <v>1.0</v>
      </c>
      <c r="J69" s="47"/>
      <c r="K69" s="49">
        <v>44580.0</v>
      </c>
      <c r="L69" s="47"/>
      <c r="M69" s="47">
        <v>0.0</v>
      </c>
      <c r="N69" s="47">
        <v>0.0</v>
      </c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5.75" customHeight="1">
      <c r="A70" s="47" t="s">
        <v>138</v>
      </c>
      <c r="B70" s="48">
        <v>360.0</v>
      </c>
      <c r="C70" s="47" t="s">
        <v>14</v>
      </c>
      <c r="D70" s="47">
        <v>0.0</v>
      </c>
      <c r="E70" s="47" t="s">
        <v>38</v>
      </c>
      <c r="F70" s="47" t="s">
        <v>11</v>
      </c>
      <c r="G70" s="47">
        <v>4.0</v>
      </c>
      <c r="H70" s="47">
        <v>3.0</v>
      </c>
      <c r="I70" s="47">
        <v>1.0</v>
      </c>
      <c r="J70" s="47"/>
      <c r="K70" s="49">
        <v>44581.0</v>
      </c>
      <c r="L70" s="47"/>
      <c r="M70" s="47">
        <v>0.0</v>
      </c>
      <c r="N70" s="47">
        <v>0.0</v>
      </c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ht="15.75" customHeight="1">
      <c r="A71" s="47" t="s">
        <v>139</v>
      </c>
      <c r="B71" s="48">
        <v>180.0</v>
      </c>
      <c r="C71" s="47" t="s">
        <v>14</v>
      </c>
      <c r="D71" s="47">
        <v>0.0</v>
      </c>
      <c r="E71" s="47" t="s">
        <v>31</v>
      </c>
      <c r="F71" s="47" t="s">
        <v>17</v>
      </c>
      <c r="G71" s="47">
        <v>3.0</v>
      </c>
      <c r="H71" s="47">
        <v>2.0</v>
      </c>
      <c r="I71" s="47">
        <v>1.0</v>
      </c>
      <c r="J71" s="47"/>
      <c r="K71" s="49">
        <v>44585.0</v>
      </c>
      <c r="L71" s="47"/>
      <c r="M71" s="47">
        <v>0.0</v>
      </c>
      <c r="N71" s="47">
        <v>0.0</v>
      </c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ht="15.75" customHeight="1">
      <c r="A72" s="47" t="s">
        <v>140</v>
      </c>
      <c r="B72" s="48">
        <v>240.0</v>
      </c>
      <c r="C72" s="47" t="s">
        <v>14</v>
      </c>
      <c r="D72" s="47">
        <v>0.0</v>
      </c>
      <c r="E72" s="47" t="s">
        <v>31</v>
      </c>
      <c r="F72" s="47" t="s">
        <v>19</v>
      </c>
      <c r="G72" s="47">
        <v>4.0</v>
      </c>
      <c r="H72" s="47">
        <v>2.0</v>
      </c>
      <c r="I72" s="47">
        <v>1.0</v>
      </c>
      <c r="J72" s="47"/>
      <c r="K72" s="49">
        <v>44585.0</v>
      </c>
      <c r="L72" s="47"/>
      <c r="M72" s="47">
        <v>0.0</v>
      </c>
      <c r="N72" s="47">
        <v>0.0</v>
      </c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ht="15.75" customHeight="1">
      <c r="A73" s="47" t="s">
        <v>123</v>
      </c>
      <c r="B73" s="48">
        <v>300.0</v>
      </c>
      <c r="C73" s="47" t="s">
        <v>14</v>
      </c>
      <c r="D73" s="47">
        <v>0.0</v>
      </c>
      <c r="E73" s="47" t="s">
        <v>31</v>
      </c>
      <c r="F73" s="47" t="s">
        <v>17</v>
      </c>
      <c r="G73" s="47">
        <v>5.0</v>
      </c>
      <c r="H73" s="47">
        <v>2.0</v>
      </c>
      <c r="I73" s="47">
        <v>1.0</v>
      </c>
      <c r="J73" s="47"/>
      <c r="K73" s="49">
        <v>44585.0</v>
      </c>
      <c r="L73" s="47"/>
      <c r="M73" s="47">
        <v>0.0</v>
      </c>
      <c r="N73" s="47">
        <v>0.0</v>
      </c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ht="15.75" customHeight="1">
      <c r="A74" s="47" t="s">
        <v>141</v>
      </c>
      <c r="B74" s="48">
        <v>1800.0</v>
      </c>
      <c r="C74" s="47" t="s">
        <v>14</v>
      </c>
      <c r="D74" s="47">
        <v>0.0</v>
      </c>
      <c r="E74" s="47" t="s">
        <v>32</v>
      </c>
      <c r="F74" s="47" t="s">
        <v>11</v>
      </c>
      <c r="G74" s="47">
        <v>3.0</v>
      </c>
      <c r="H74" s="47">
        <v>20.0</v>
      </c>
      <c r="I74" s="47">
        <v>1.0</v>
      </c>
      <c r="J74" s="47"/>
      <c r="K74" s="49">
        <v>44586.0</v>
      </c>
      <c r="L74" s="47"/>
      <c r="M74" s="47">
        <v>0.0</v>
      </c>
      <c r="N74" s="47">
        <v>0.0</v>
      </c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5.75" customHeight="1">
      <c r="A75" s="47" t="s">
        <v>142</v>
      </c>
      <c r="B75" s="48">
        <v>2070.0</v>
      </c>
      <c r="C75" s="47" t="s">
        <v>14</v>
      </c>
      <c r="D75" s="47">
        <v>0.0</v>
      </c>
      <c r="E75" s="47" t="s">
        <v>39</v>
      </c>
      <c r="F75" s="47" t="s">
        <v>22</v>
      </c>
      <c r="G75" s="47">
        <v>23.0</v>
      </c>
      <c r="H75" s="47">
        <v>3.0</v>
      </c>
      <c r="I75" s="47">
        <v>1.0</v>
      </c>
      <c r="J75" s="47"/>
      <c r="K75" s="49">
        <v>44587.0</v>
      </c>
      <c r="L75" s="47"/>
      <c r="M75" s="47">
        <v>0.0</v>
      </c>
      <c r="N75" s="47">
        <v>0.0</v>
      </c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5.75" customHeight="1">
      <c r="A76" s="47" t="s">
        <v>143</v>
      </c>
      <c r="B76" s="48">
        <v>900.0</v>
      </c>
      <c r="C76" s="47" t="s">
        <v>14</v>
      </c>
      <c r="D76" s="47">
        <v>0.0</v>
      </c>
      <c r="E76" s="47" t="s">
        <v>32</v>
      </c>
      <c r="F76" s="47" t="s">
        <v>19</v>
      </c>
      <c r="G76" s="47">
        <v>3.0</v>
      </c>
      <c r="H76" s="47">
        <v>10.0</v>
      </c>
      <c r="I76" s="47">
        <v>1.0</v>
      </c>
      <c r="J76" s="47"/>
      <c r="K76" s="49">
        <v>44588.0</v>
      </c>
      <c r="L76" s="47"/>
      <c r="M76" s="47">
        <v>0.0</v>
      </c>
      <c r="N76" s="47">
        <v>0.0</v>
      </c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5.75" customHeight="1">
      <c r="A77" s="47" t="s">
        <v>144</v>
      </c>
      <c r="B77" s="48">
        <v>150.0</v>
      </c>
      <c r="C77" s="47" t="s">
        <v>14</v>
      </c>
      <c r="D77" s="47">
        <v>0.0</v>
      </c>
      <c r="E77" s="47" t="s">
        <v>31</v>
      </c>
      <c r="F77" s="47" t="s">
        <v>17</v>
      </c>
      <c r="G77" s="47">
        <v>5.0</v>
      </c>
      <c r="H77" s="47">
        <v>1.0</v>
      </c>
      <c r="I77" s="47">
        <v>1.0</v>
      </c>
      <c r="J77" s="47"/>
      <c r="K77" s="49">
        <v>44592.0</v>
      </c>
      <c r="L77" s="47"/>
      <c r="M77" s="47">
        <v>0.0</v>
      </c>
      <c r="N77" s="47">
        <v>0.0</v>
      </c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5.75" customHeight="1">
      <c r="A78" s="47" t="s">
        <v>135</v>
      </c>
      <c r="B78" s="48">
        <v>240.0</v>
      </c>
      <c r="C78" s="47" t="s">
        <v>14</v>
      </c>
      <c r="D78" s="47">
        <v>0.0</v>
      </c>
      <c r="E78" s="47" t="s">
        <v>31</v>
      </c>
      <c r="F78" s="47" t="s">
        <v>17</v>
      </c>
      <c r="G78" s="47">
        <v>4.0</v>
      </c>
      <c r="H78" s="47">
        <v>2.0</v>
      </c>
      <c r="I78" s="47">
        <v>1.0</v>
      </c>
      <c r="J78" s="47"/>
      <c r="K78" s="49">
        <v>44592.0</v>
      </c>
      <c r="L78" s="47"/>
      <c r="M78" s="47">
        <v>0.0</v>
      </c>
      <c r="N78" s="47">
        <v>0.0</v>
      </c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5.75" customHeight="1">
      <c r="A79" s="47" t="s">
        <v>145</v>
      </c>
      <c r="B79" s="48">
        <v>450.0</v>
      </c>
      <c r="C79" s="47" t="s">
        <v>14</v>
      </c>
      <c r="D79" s="47">
        <v>0.0</v>
      </c>
      <c r="E79" s="47" t="s">
        <v>34</v>
      </c>
      <c r="F79" s="47" t="s">
        <v>24</v>
      </c>
      <c r="G79" s="47">
        <v>5.0</v>
      </c>
      <c r="H79" s="47">
        <v>3.0</v>
      </c>
      <c r="I79" s="47">
        <v>1.0</v>
      </c>
      <c r="J79" s="47"/>
      <c r="K79" s="49">
        <v>44593.0</v>
      </c>
      <c r="L79" s="47"/>
      <c r="M79" s="47">
        <v>0.0</v>
      </c>
      <c r="N79" s="47">
        <v>0.0</v>
      </c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5.75" customHeight="1">
      <c r="A80" s="47" t="s">
        <v>146</v>
      </c>
      <c r="B80" s="48">
        <v>720.0</v>
      </c>
      <c r="C80" s="47" t="s">
        <v>14</v>
      </c>
      <c r="D80" s="47">
        <v>0.0</v>
      </c>
      <c r="E80" s="47" t="s">
        <v>39</v>
      </c>
      <c r="F80" s="47" t="s">
        <v>17</v>
      </c>
      <c r="G80" s="47">
        <v>12.0</v>
      </c>
      <c r="H80" s="47">
        <v>2.0</v>
      </c>
      <c r="I80" s="47">
        <v>1.0</v>
      </c>
      <c r="J80" s="47"/>
      <c r="K80" s="49">
        <v>44595.0</v>
      </c>
      <c r="L80" s="47"/>
      <c r="M80" s="47">
        <v>0.0</v>
      </c>
      <c r="N80" s="47">
        <v>0.0</v>
      </c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5.75" customHeight="1">
      <c r="A81" s="47" t="s">
        <v>147</v>
      </c>
      <c r="B81" s="48">
        <v>780.0</v>
      </c>
      <c r="C81" s="47" t="s">
        <v>14</v>
      </c>
      <c r="D81" s="47">
        <v>0.0</v>
      </c>
      <c r="E81" s="47" t="s">
        <v>39</v>
      </c>
      <c r="F81" s="47" t="s">
        <v>7</v>
      </c>
      <c r="G81" s="47">
        <v>13.0</v>
      </c>
      <c r="H81" s="47">
        <v>2.0</v>
      </c>
      <c r="I81" s="47">
        <v>1.0</v>
      </c>
      <c r="J81" s="47"/>
      <c r="K81" s="49">
        <v>44607.0</v>
      </c>
      <c r="L81" s="47"/>
      <c r="M81" s="47">
        <v>0.0</v>
      </c>
      <c r="N81" s="47">
        <v>0.0</v>
      </c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5.75" customHeight="1">
      <c r="A82" s="47" t="s">
        <v>148</v>
      </c>
      <c r="B82" s="48">
        <v>6240.0</v>
      </c>
      <c r="C82" s="47" t="s">
        <v>14</v>
      </c>
      <c r="D82" s="47">
        <v>0.0</v>
      </c>
      <c r="E82" s="47" t="s">
        <v>32</v>
      </c>
      <c r="F82" s="47" t="s">
        <v>24</v>
      </c>
      <c r="G82" s="47">
        <v>13.0</v>
      </c>
      <c r="H82" s="47">
        <v>16.0</v>
      </c>
      <c r="I82" s="47">
        <v>1.0</v>
      </c>
      <c r="J82" s="47"/>
      <c r="K82" s="49">
        <v>44608.0</v>
      </c>
      <c r="L82" s="47"/>
      <c r="M82" s="47">
        <v>0.0</v>
      </c>
      <c r="N82" s="47">
        <v>0.0</v>
      </c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5.75" customHeight="1">
      <c r="A83" s="47" t="s">
        <v>149</v>
      </c>
      <c r="B83" s="48">
        <v>1080.0</v>
      </c>
      <c r="C83" s="47" t="s">
        <v>14</v>
      </c>
      <c r="D83" s="47">
        <v>0.0</v>
      </c>
      <c r="E83" s="47" t="s">
        <v>39</v>
      </c>
      <c r="F83" s="47" t="s">
        <v>24</v>
      </c>
      <c r="G83" s="47">
        <v>6.0</v>
      </c>
      <c r="H83" s="47">
        <v>6.0</v>
      </c>
      <c r="I83" s="47">
        <v>1.0</v>
      </c>
      <c r="J83" s="47"/>
      <c r="K83" s="49">
        <v>44614.0</v>
      </c>
      <c r="L83" s="47"/>
      <c r="M83" s="47">
        <v>0.0</v>
      </c>
      <c r="N83" s="47">
        <v>0.0</v>
      </c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5.75" customHeight="1">
      <c r="A84" s="47" t="s">
        <v>150</v>
      </c>
      <c r="B84" s="48">
        <v>360.0</v>
      </c>
      <c r="C84" s="47" t="s">
        <v>14</v>
      </c>
      <c r="D84" s="47">
        <v>0.0</v>
      </c>
      <c r="E84" s="47" t="s">
        <v>39</v>
      </c>
      <c r="F84" s="47" t="s">
        <v>24</v>
      </c>
      <c r="G84" s="47">
        <v>2.0</v>
      </c>
      <c r="H84" s="47">
        <v>6.0</v>
      </c>
      <c r="I84" s="47">
        <v>1.0</v>
      </c>
      <c r="J84" s="47"/>
      <c r="K84" s="49">
        <v>44614.0</v>
      </c>
      <c r="L84" s="47"/>
      <c r="M84" s="47">
        <v>0.0</v>
      </c>
      <c r="N84" s="47">
        <v>0.0</v>
      </c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5.75" customHeight="1">
      <c r="A85" s="47" t="s">
        <v>151</v>
      </c>
      <c r="B85" s="48">
        <v>90.0</v>
      </c>
      <c r="C85" s="47" t="s">
        <v>14</v>
      </c>
      <c r="D85" s="47">
        <v>0.0</v>
      </c>
      <c r="E85" s="47" t="s">
        <v>39</v>
      </c>
      <c r="F85" s="47" t="s">
        <v>24</v>
      </c>
      <c r="G85" s="47">
        <v>3.0</v>
      </c>
      <c r="H85" s="47">
        <v>1.0</v>
      </c>
      <c r="I85" s="47">
        <v>1.0</v>
      </c>
      <c r="J85" s="47"/>
      <c r="K85" s="49">
        <v>44614.0</v>
      </c>
      <c r="L85" s="47"/>
      <c r="M85" s="47">
        <v>0.0</v>
      </c>
      <c r="N85" s="47">
        <v>0.0</v>
      </c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5.75" customHeight="1">
      <c r="A86" s="47" t="s">
        <v>152</v>
      </c>
      <c r="B86" s="48">
        <v>240.0</v>
      </c>
      <c r="C86" s="47" t="s">
        <v>14</v>
      </c>
      <c r="D86" s="47">
        <v>0.0</v>
      </c>
      <c r="E86" s="47" t="s">
        <v>39</v>
      </c>
      <c r="F86" s="47" t="s">
        <v>11</v>
      </c>
      <c r="G86" s="47">
        <v>4.0</v>
      </c>
      <c r="H86" s="47">
        <v>2.0</v>
      </c>
      <c r="I86" s="47">
        <v>1.0</v>
      </c>
      <c r="J86" s="47"/>
      <c r="K86" s="49">
        <v>44621.0</v>
      </c>
      <c r="L86" s="47"/>
      <c r="M86" s="47">
        <v>0.0</v>
      </c>
      <c r="N86" s="47">
        <v>0.0</v>
      </c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5.75" customHeight="1">
      <c r="A87" s="47" t="s">
        <v>153</v>
      </c>
      <c r="B87" s="48">
        <v>150.0</v>
      </c>
      <c r="C87" s="47" t="s">
        <v>14</v>
      </c>
      <c r="D87" s="47">
        <v>0.0</v>
      </c>
      <c r="E87" s="47" t="s">
        <v>31</v>
      </c>
      <c r="F87" s="47" t="s">
        <v>17</v>
      </c>
      <c r="G87" s="47">
        <v>5.0</v>
      </c>
      <c r="H87" s="47">
        <v>1.0</v>
      </c>
      <c r="I87" s="47">
        <v>1.0</v>
      </c>
      <c r="J87" s="47"/>
      <c r="K87" s="49">
        <v>44628.0</v>
      </c>
      <c r="L87" s="47"/>
      <c r="M87" s="47">
        <v>0.0</v>
      </c>
      <c r="N87" s="47">
        <v>0.0</v>
      </c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5.75" customHeight="1">
      <c r="A88" s="47" t="s">
        <v>154</v>
      </c>
      <c r="B88" s="48">
        <v>3510.0</v>
      </c>
      <c r="C88" s="47" t="s">
        <v>14</v>
      </c>
      <c r="D88" s="47">
        <v>0.0</v>
      </c>
      <c r="E88" s="47" t="s">
        <v>39</v>
      </c>
      <c r="F88" s="47" t="s">
        <v>24</v>
      </c>
      <c r="G88" s="47">
        <v>39.0</v>
      </c>
      <c r="H88" s="47">
        <v>3.0</v>
      </c>
      <c r="I88" s="47">
        <v>1.0</v>
      </c>
      <c r="J88" s="47"/>
      <c r="K88" s="49">
        <v>44629.0</v>
      </c>
      <c r="L88" s="47"/>
      <c r="M88" s="47">
        <v>0.0</v>
      </c>
      <c r="N88" s="47">
        <v>0.0</v>
      </c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5.75" customHeight="1">
      <c r="A89" s="47" t="s">
        <v>155</v>
      </c>
      <c r="B89" s="48">
        <v>2430.0</v>
      </c>
      <c r="C89" s="47" t="s">
        <v>14</v>
      </c>
      <c r="D89" s="47">
        <v>0.0</v>
      </c>
      <c r="E89" s="47" t="s">
        <v>39</v>
      </c>
      <c r="F89" s="47" t="s">
        <v>21</v>
      </c>
      <c r="G89" s="47">
        <v>27.0</v>
      </c>
      <c r="H89" s="47">
        <v>3.0</v>
      </c>
      <c r="I89" s="47">
        <v>1.0</v>
      </c>
      <c r="J89" s="47"/>
      <c r="K89" s="49">
        <v>44636.0</v>
      </c>
      <c r="L89" s="47"/>
      <c r="M89" s="47">
        <v>0.0</v>
      </c>
      <c r="N89" s="47">
        <v>0.0</v>
      </c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5.75" customHeight="1">
      <c r="A90" s="47" t="s">
        <v>156</v>
      </c>
      <c r="B90" s="48">
        <v>120.0</v>
      </c>
      <c r="C90" s="47" t="s">
        <v>14</v>
      </c>
      <c r="D90" s="47">
        <v>0.0</v>
      </c>
      <c r="E90" s="47" t="s">
        <v>31</v>
      </c>
      <c r="F90" s="47" t="s">
        <v>17</v>
      </c>
      <c r="G90" s="47">
        <v>2.0</v>
      </c>
      <c r="H90" s="47">
        <v>2.0</v>
      </c>
      <c r="I90" s="47">
        <v>1.0</v>
      </c>
      <c r="J90" s="47"/>
      <c r="K90" s="49">
        <v>44642.0</v>
      </c>
      <c r="L90" s="47"/>
      <c r="M90" s="47">
        <v>0.0</v>
      </c>
      <c r="N90" s="47">
        <v>0.0</v>
      </c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5.75" customHeight="1">
      <c r="A91" s="47" t="s">
        <v>157</v>
      </c>
      <c r="B91" s="48">
        <v>360.0</v>
      </c>
      <c r="C91" s="47" t="s">
        <v>14</v>
      </c>
      <c r="D91" s="47">
        <v>0.0</v>
      </c>
      <c r="E91" s="47" t="s">
        <v>31</v>
      </c>
      <c r="F91" s="47" t="s">
        <v>17</v>
      </c>
      <c r="G91" s="47">
        <v>6.0</v>
      </c>
      <c r="H91" s="47">
        <v>2.0</v>
      </c>
      <c r="I91" s="47">
        <v>1.0</v>
      </c>
      <c r="J91" s="47"/>
      <c r="K91" s="49">
        <v>44648.0</v>
      </c>
      <c r="L91" s="47"/>
      <c r="M91" s="47">
        <v>0.0</v>
      </c>
      <c r="N91" s="47">
        <v>0.0</v>
      </c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5.75" customHeight="1">
      <c r="A92" s="47" t="s">
        <v>153</v>
      </c>
      <c r="B92" s="48">
        <v>360.0</v>
      </c>
      <c r="C92" s="47" t="s">
        <v>14</v>
      </c>
      <c r="D92" s="47">
        <v>0.0</v>
      </c>
      <c r="E92" s="47" t="s">
        <v>31</v>
      </c>
      <c r="F92" s="47" t="s">
        <v>17</v>
      </c>
      <c r="G92" s="47">
        <v>6.0</v>
      </c>
      <c r="H92" s="47">
        <v>2.0</v>
      </c>
      <c r="I92" s="47">
        <v>1.0</v>
      </c>
      <c r="J92" s="47"/>
      <c r="K92" s="49">
        <v>44649.0</v>
      </c>
      <c r="L92" s="47"/>
      <c r="M92" s="47">
        <v>0.0</v>
      </c>
      <c r="N92" s="47">
        <v>0.0</v>
      </c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5.75" customHeight="1">
      <c r="A93" s="47" t="s">
        <v>158</v>
      </c>
      <c r="B93" s="48">
        <v>240.0</v>
      </c>
      <c r="C93" s="47" t="s">
        <v>14</v>
      </c>
      <c r="D93" s="47">
        <v>0.0</v>
      </c>
      <c r="E93" s="47" t="s">
        <v>31</v>
      </c>
      <c r="F93" s="47" t="s">
        <v>17</v>
      </c>
      <c r="G93" s="47">
        <v>4.0</v>
      </c>
      <c r="H93" s="47">
        <v>2.0</v>
      </c>
      <c r="I93" s="47">
        <v>1.0</v>
      </c>
      <c r="J93" s="47"/>
      <c r="K93" s="49">
        <v>44649.0</v>
      </c>
      <c r="L93" s="47"/>
      <c r="M93" s="47">
        <v>0.0</v>
      </c>
      <c r="N93" s="47">
        <v>0.0</v>
      </c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5.75" customHeight="1">
      <c r="A94" s="47" t="s">
        <v>159</v>
      </c>
      <c r="B94" s="48">
        <v>360.0</v>
      </c>
      <c r="C94" s="47" t="s">
        <v>14</v>
      </c>
      <c r="D94" s="47">
        <v>0.0</v>
      </c>
      <c r="E94" s="47" t="s">
        <v>32</v>
      </c>
      <c r="F94" s="47" t="s">
        <v>19</v>
      </c>
      <c r="G94" s="47">
        <v>3.0</v>
      </c>
      <c r="H94" s="47">
        <v>4.0</v>
      </c>
      <c r="I94" s="47">
        <v>1.0</v>
      </c>
      <c r="J94" s="47"/>
      <c r="K94" s="49">
        <v>44655.0</v>
      </c>
      <c r="L94" s="47"/>
      <c r="M94" s="47">
        <v>0.0</v>
      </c>
      <c r="N94" s="47">
        <v>0.0</v>
      </c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5.75" customHeight="1">
      <c r="A95" s="47" t="s">
        <v>144</v>
      </c>
      <c r="B95" s="48">
        <v>300.0</v>
      </c>
      <c r="C95" s="47" t="s">
        <v>14</v>
      </c>
      <c r="D95" s="47">
        <v>0.0</v>
      </c>
      <c r="E95" s="47" t="s">
        <v>31</v>
      </c>
      <c r="F95" s="47" t="s">
        <v>17</v>
      </c>
      <c r="G95" s="47">
        <v>5.0</v>
      </c>
      <c r="H95" s="47">
        <v>2.0</v>
      </c>
      <c r="I95" s="47">
        <v>1.0</v>
      </c>
      <c r="J95" s="47"/>
      <c r="K95" s="49">
        <v>44656.0</v>
      </c>
      <c r="L95" s="47"/>
      <c r="M95" s="47">
        <v>0.0</v>
      </c>
      <c r="N95" s="47">
        <v>0.0</v>
      </c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5.75" customHeight="1">
      <c r="A96" s="47" t="s">
        <v>160</v>
      </c>
      <c r="B96" s="48">
        <v>360.0</v>
      </c>
      <c r="C96" s="47" t="s">
        <v>14</v>
      </c>
      <c r="D96" s="47">
        <v>0.0</v>
      </c>
      <c r="E96" s="47" t="s">
        <v>31</v>
      </c>
      <c r="F96" s="47" t="s">
        <v>17</v>
      </c>
      <c r="G96" s="47">
        <v>6.0</v>
      </c>
      <c r="H96" s="47">
        <v>2.0</v>
      </c>
      <c r="I96" s="47">
        <v>1.0</v>
      </c>
      <c r="J96" s="47"/>
      <c r="K96" s="49">
        <v>44677.0</v>
      </c>
      <c r="L96" s="47"/>
      <c r="M96" s="47">
        <v>0.0</v>
      </c>
      <c r="N96" s="47">
        <v>0.0</v>
      </c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5.75" customHeight="1">
      <c r="A97" s="47" t="s">
        <v>161</v>
      </c>
      <c r="B97" s="48">
        <v>540.0</v>
      </c>
      <c r="C97" s="47" t="s">
        <v>14</v>
      </c>
      <c r="D97" s="47">
        <v>0.0</v>
      </c>
      <c r="E97" s="47" t="s">
        <v>32</v>
      </c>
      <c r="F97" s="47" t="s">
        <v>24</v>
      </c>
      <c r="G97" s="47">
        <v>9.0</v>
      </c>
      <c r="H97" s="47">
        <v>2.0</v>
      </c>
      <c r="I97" s="47">
        <v>1.0</v>
      </c>
      <c r="J97" s="47"/>
      <c r="K97" s="49">
        <v>44678.0</v>
      </c>
      <c r="L97" s="47"/>
      <c r="M97" s="47">
        <v>0.0</v>
      </c>
      <c r="N97" s="47">
        <v>0.0</v>
      </c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5.75" customHeight="1">
      <c r="A98" s="47" t="s">
        <v>162</v>
      </c>
      <c r="B98" s="48">
        <v>480.0</v>
      </c>
      <c r="C98" s="47" t="s">
        <v>14</v>
      </c>
      <c r="D98" s="47">
        <v>0.0</v>
      </c>
      <c r="E98" s="47" t="s">
        <v>39</v>
      </c>
      <c r="F98" s="47" t="s">
        <v>22</v>
      </c>
      <c r="G98" s="47">
        <v>8.0</v>
      </c>
      <c r="H98" s="47">
        <v>2.0</v>
      </c>
      <c r="I98" s="47">
        <v>1.0</v>
      </c>
      <c r="J98" s="47"/>
      <c r="K98" s="49">
        <v>44691.0</v>
      </c>
      <c r="L98" s="47"/>
      <c r="M98" s="47">
        <v>0.0</v>
      </c>
      <c r="N98" s="47">
        <v>0.0</v>
      </c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5.75" customHeight="1">
      <c r="A99" s="47" t="s">
        <v>158</v>
      </c>
      <c r="B99" s="48">
        <v>240.0</v>
      </c>
      <c r="C99" s="47" t="s">
        <v>14</v>
      </c>
      <c r="D99" s="47">
        <v>0.0</v>
      </c>
      <c r="E99" s="47" t="s">
        <v>31</v>
      </c>
      <c r="F99" s="47" t="s">
        <v>17</v>
      </c>
      <c r="G99" s="47">
        <v>4.0</v>
      </c>
      <c r="H99" s="47">
        <v>2.0</v>
      </c>
      <c r="I99" s="47">
        <v>1.0</v>
      </c>
      <c r="J99" s="47"/>
      <c r="K99" s="49">
        <v>44700.0</v>
      </c>
      <c r="L99" s="47"/>
      <c r="M99" s="47">
        <v>0.0</v>
      </c>
      <c r="N99" s="47">
        <v>0.0</v>
      </c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5.75" customHeight="1">
      <c r="A100" s="47" t="s">
        <v>163</v>
      </c>
      <c r="B100" s="48">
        <v>840.0</v>
      </c>
      <c r="C100" s="47" t="s">
        <v>14</v>
      </c>
      <c r="D100" s="47">
        <v>0.0</v>
      </c>
      <c r="E100" s="47" t="s">
        <v>39</v>
      </c>
      <c r="F100" s="47" t="s">
        <v>17</v>
      </c>
      <c r="G100" s="47">
        <v>14.0</v>
      </c>
      <c r="H100" s="47">
        <v>2.0</v>
      </c>
      <c r="I100" s="47">
        <v>1.0</v>
      </c>
      <c r="J100" s="47"/>
      <c r="K100" s="49">
        <v>44705.0</v>
      </c>
      <c r="L100" s="47"/>
      <c r="M100" s="47">
        <v>0.0</v>
      </c>
      <c r="N100" s="47">
        <v>0.0</v>
      </c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5.75" customHeight="1">
      <c r="A101" s="47" t="s">
        <v>164</v>
      </c>
      <c r="B101" s="48">
        <v>360.0</v>
      </c>
      <c r="C101" s="47" t="s">
        <v>14</v>
      </c>
      <c r="D101" s="47">
        <v>0.0</v>
      </c>
      <c r="E101" s="47" t="s">
        <v>31</v>
      </c>
      <c r="F101" s="47" t="s">
        <v>17</v>
      </c>
      <c r="G101" s="47">
        <v>6.0</v>
      </c>
      <c r="H101" s="47">
        <v>2.0</v>
      </c>
      <c r="I101" s="47">
        <v>1.0</v>
      </c>
      <c r="J101" s="47"/>
      <c r="K101" s="49">
        <v>44706.0</v>
      </c>
      <c r="L101" s="47"/>
      <c r="M101" s="47">
        <v>0.0</v>
      </c>
      <c r="N101" s="47">
        <v>0.0</v>
      </c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5.75" customHeight="1">
      <c r="A102" s="47" t="s">
        <v>165</v>
      </c>
      <c r="B102" s="48">
        <v>360.0</v>
      </c>
      <c r="C102" s="47" t="s">
        <v>14</v>
      </c>
      <c r="D102" s="47">
        <v>0.0</v>
      </c>
      <c r="E102" s="47" t="s">
        <v>31</v>
      </c>
      <c r="F102" s="47" t="s">
        <v>17</v>
      </c>
      <c r="G102" s="47">
        <v>6.0</v>
      </c>
      <c r="H102" s="47">
        <v>2.0</v>
      </c>
      <c r="I102" s="47">
        <v>1.0</v>
      </c>
      <c r="J102" s="47"/>
      <c r="K102" s="49">
        <v>44706.0</v>
      </c>
      <c r="L102" s="47"/>
      <c r="M102" s="47">
        <v>0.0</v>
      </c>
      <c r="N102" s="47">
        <v>0.0</v>
      </c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5.75" customHeight="1">
      <c r="A103" s="47" t="s">
        <v>123</v>
      </c>
      <c r="B103" s="48">
        <v>300.0</v>
      </c>
      <c r="C103" s="47" t="s">
        <v>14</v>
      </c>
      <c r="D103" s="47">
        <v>0.0</v>
      </c>
      <c r="E103" s="47" t="s">
        <v>31</v>
      </c>
      <c r="F103" s="47" t="s">
        <v>17</v>
      </c>
      <c r="G103" s="47">
        <v>5.0</v>
      </c>
      <c r="H103" s="47">
        <v>2.0</v>
      </c>
      <c r="I103" s="47">
        <v>1.0</v>
      </c>
      <c r="J103" s="47"/>
      <c r="K103" s="49">
        <v>44712.0</v>
      </c>
      <c r="L103" s="47"/>
      <c r="M103" s="47">
        <v>0.0</v>
      </c>
      <c r="N103" s="47">
        <v>0.0</v>
      </c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5.75" customHeight="1">
      <c r="A104" s="47" t="s">
        <v>166</v>
      </c>
      <c r="B104" s="48">
        <v>240.0</v>
      </c>
      <c r="C104" s="47" t="s">
        <v>14</v>
      </c>
      <c r="D104" s="47">
        <v>0.0</v>
      </c>
      <c r="E104" s="47" t="s">
        <v>36</v>
      </c>
      <c r="F104" s="47" t="s">
        <v>11</v>
      </c>
      <c r="G104" s="47">
        <v>2.0</v>
      </c>
      <c r="H104" s="47">
        <v>4.0</v>
      </c>
      <c r="I104" s="47">
        <v>1.0</v>
      </c>
      <c r="J104" s="47"/>
      <c r="K104" s="49">
        <v>44712.0</v>
      </c>
      <c r="L104" s="47"/>
      <c r="M104" s="47">
        <v>0.0</v>
      </c>
      <c r="N104" s="47">
        <v>0.0</v>
      </c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5.75" customHeight="1">
      <c r="A105" s="47" t="s">
        <v>167</v>
      </c>
      <c r="B105" s="48">
        <v>2160.0</v>
      </c>
      <c r="C105" s="47" t="s">
        <v>14</v>
      </c>
      <c r="D105" s="47">
        <v>0.0</v>
      </c>
      <c r="E105" s="47" t="s">
        <v>39</v>
      </c>
      <c r="F105" s="47" t="s">
        <v>17</v>
      </c>
      <c r="G105" s="47">
        <v>12.0</v>
      </c>
      <c r="H105" s="47">
        <v>6.0</v>
      </c>
      <c r="I105" s="47">
        <v>1.0</v>
      </c>
      <c r="J105" s="47"/>
      <c r="K105" s="49">
        <v>44713.0</v>
      </c>
      <c r="L105" s="47"/>
      <c r="M105" s="47">
        <v>0.0</v>
      </c>
      <c r="N105" s="47">
        <v>0.0</v>
      </c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9"/>
      <c r="L106" s="47"/>
      <c r="M106" s="47"/>
      <c r="N106" s="47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9"/>
      <c r="L107" s="47"/>
      <c r="M107" s="47"/>
      <c r="N107" s="47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9"/>
      <c r="L108" s="47"/>
      <c r="M108" s="47"/>
      <c r="N108" s="47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9"/>
      <c r="L109" s="47"/>
      <c r="M109" s="47"/>
      <c r="N109" s="47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9"/>
      <c r="L110" s="47"/>
      <c r="M110" s="47"/>
      <c r="N110" s="47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9"/>
      <c r="L111" s="47"/>
      <c r="M111" s="47"/>
      <c r="N111" s="47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9"/>
      <c r="L112" s="47"/>
      <c r="M112" s="47"/>
      <c r="N112" s="47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9"/>
      <c r="L113" s="47"/>
      <c r="M113" s="47"/>
      <c r="N113" s="47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9"/>
      <c r="L114" s="47"/>
      <c r="M114" s="47"/>
      <c r="N114" s="47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9"/>
      <c r="L115" s="47"/>
      <c r="M115" s="47"/>
      <c r="N115" s="47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9"/>
      <c r="L116" s="47"/>
      <c r="M116" s="47"/>
      <c r="N116" s="47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9"/>
      <c r="L117" s="47"/>
      <c r="M117" s="47"/>
      <c r="N117" s="47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9"/>
      <c r="L118" s="47"/>
      <c r="M118" s="47"/>
      <c r="N118" s="47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9"/>
      <c r="L119" s="47"/>
      <c r="M119" s="47"/>
      <c r="N119" s="47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9"/>
      <c r="L120" s="47"/>
      <c r="M120" s="47"/>
      <c r="N120" s="47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9"/>
      <c r="L121" s="47"/>
      <c r="M121" s="47"/>
      <c r="N121" s="47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9"/>
      <c r="L122" s="47"/>
      <c r="M122" s="47"/>
      <c r="N122" s="47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9"/>
      <c r="L123" s="47"/>
      <c r="M123" s="47"/>
      <c r="N123" s="47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9"/>
      <c r="L124" s="47"/>
      <c r="M124" s="47"/>
      <c r="N124" s="47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9"/>
      <c r="L125" s="47"/>
      <c r="M125" s="47"/>
      <c r="N125" s="47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9"/>
      <c r="L126" s="47"/>
      <c r="M126" s="47"/>
      <c r="N126" s="47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9"/>
      <c r="L127" s="47"/>
      <c r="M127" s="47"/>
      <c r="N127" s="47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9"/>
      <c r="L128" s="47"/>
      <c r="M128" s="47"/>
      <c r="N128" s="47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9"/>
      <c r="L129" s="47"/>
      <c r="M129" s="47"/>
      <c r="N129" s="47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9"/>
      <c r="L130" s="47"/>
      <c r="M130" s="47"/>
      <c r="N130" s="47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9"/>
      <c r="L131" s="47"/>
      <c r="M131" s="47"/>
      <c r="N131" s="47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9"/>
      <c r="L132" s="47"/>
      <c r="M132" s="47"/>
      <c r="N132" s="47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9"/>
      <c r="L133" s="47"/>
      <c r="M133" s="47"/>
      <c r="N133" s="47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9"/>
      <c r="L134" s="47"/>
      <c r="M134" s="47"/>
      <c r="N134" s="47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9"/>
      <c r="L135" s="47"/>
      <c r="M135" s="47"/>
      <c r="N135" s="47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9"/>
      <c r="L136" s="47"/>
      <c r="M136" s="47"/>
      <c r="N136" s="47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9"/>
      <c r="L137" s="47"/>
      <c r="M137" s="47"/>
      <c r="N137" s="47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9"/>
      <c r="L138" s="47"/>
      <c r="M138" s="47"/>
      <c r="N138" s="47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9"/>
      <c r="L139" s="47"/>
      <c r="M139" s="47"/>
      <c r="N139" s="47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9"/>
      <c r="L140" s="47"/>
      <c r="M140" s="47"/>
      <c r="N140" s="47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9"/>
      <c r="L141" s="47"/>
      <c r="M141" s="47"/>
      <c r="N141" s="47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9"/>
      <c r="L142" s="47"/>
      <c r="M142" s="47"/>
      <c r="N142" s="47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9"/>
      <c r="L143" s="47"/>
      <c r="M143" s="47"/>
      <c r="N143" s="47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9"/>
      <c r="L144" s="47"/>
      <c r="M144" s="47"/>
      <c r="N144" s="47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9"/>
      <c r="L145" s="47"/>
      <c r="M145" s="47"/>
      <c r="N145" s="47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9"/>
      <c r="L146" s="47"/>
      <c r="M146" s="47"/>
      <c r="N146" s="47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9"/>
      <c r="L147" s="47"/>
      <c r="M147" s="47"/>
      <c r="N147" s="47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9"/>
      <c r="L148" s="47"/>
      <c r="M148" s="47"/>
      <c r="N148" s="47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9"/>
      <c r="L149" s="47"/>
      <c r="M149" s="47"/>
      <c r="N149" s="47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9"/>
      <c r="L150" s="47"/>
      <c r="M150" s="47"/>
      <c r="N150" s="47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9"/>
      <c r="L151" s="47"/>
      <c r="M151" s="47"/>
      <c r="N151" s="47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9"/>
      <c r="L152" s="47"/>
      <c r="M152" s="47"/>
      <c r="N152" s="47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9"/>
      <c r="L153" s="47"/>
      <c r="M153" s="47"/>
      <c r="N153" s="47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9"/>
      <c r="L154" s="47"/>
      <c r="M154" s="47"/>
      <c r="N154" s="47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9"/>
      <c r="L155" s="47"/>
      <c r="M155" s="47"/>
      <c r="N155" s="47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9"/>
      <c r="L156" s="47"/>
      <c r="M156" s="47"/>
      <c r="N156" s="47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9"/>
      <c r="L157" s="47"/>
      <c r="M157" s="47"/>
      <c r="N157" s="47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9"/>
      <c r="L158" s="47"/>
      <c r="M158" s="47"/>
      <c r="N158" s="47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9"/>
      <c r="L159" s="47"/>
      <c r="M159" s="47"/>
      <c r="N159" s="47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9"/>
      <c r="L160" s="47"/>
      <c r="M160" s="47"/>
      <c r="N160" s="47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9"/>
      <c r="L161" s="47"/>
      <c r="M161" s="47"/>
      <c r="N161" s="47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9"/>
      <c r="L162" s="47"/>
      <c r="M162" s="47"/>
      <c r="N162" s="47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9"/>
      <c r="L163" s="47"/>
      <c r="M163" s="47"/>
      <c r="N163" s="47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9"/>
      <c r="L164" s="47"/>
      <c r="M164" s="47"/>
      <c r="N164" s="47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9"/>
      <c r="L165" s="47"/>
      <c r="M165" s="47"/>
      <c r="N165" s="47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9"/>
      <c r="L166" s="47"/>
      <c r="M166" s="47"/>
      <c r="N166" s="47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9"/>
      <c r="L167" s="47"/>
      <c r="M167" s="47"/>
      <c r="N167" s="47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9"/>
      <c r="L168" s="47"/>
      <c r="M168" s="47"/>
      <c r="N168" s="47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9"/>
      <c r="L169" s="47"/>
      <c r="M169" s="47"/>
      <c r="N169" s="47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9"/>
      <c r="L170" s="47"/>
      <c r="M170" s="47"/>
      <c r="N170" s="47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9"/>
      <c r="L171" s="47"/>
      <c r="M171" s="47"/>
      <c r="N171" s="47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9"/>
      <c r="L172" s="47"/>
      <c r="M172" s="47"/>
      <c r="N172" s="47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9"/>
      <c r="L173" s="47"/>
      <c r="M173" s="47"/>
      <c r="N173" s="47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9"/>
      <c r="L174" s="47"/>
      <c r="M174" s="47"/>
      <c r="N174" s="47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9"/>
      <c r="L175" s="47"/>
      <c r="M175" s="47"/>
      <c r="N175" s="47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9"/>
      <c r="L176" s="47"/>
      <c r="M176" s="47"/>
      <c r="N176" s="47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9"/>
      <c r="L177" s="47"/>
      <c r="M177" s="47"/>
      <c r="N177" s="47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9"/>
      <c r="L178" s="47"/>
      <c r="M178" s="47"/>
      <c r="N178" s="47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9"/>
      <c r="L179" s="47"/>
      <c r="M179" s="47"/>
      <c r="N179" s="47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9"/>
      <c r="L180" s="47"/>
      <c r="M180" s="47"/>
      <c r="N180" s="47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9"/>
      <c r="L181" s="47"/>
      <c r="M181" s="47"/>
      <c r="N181" s="47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9"/>
      <c r="L182" s="47"/>
      <c r="M182" s="47"/>
      <c r="N182" s="47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9"/>
      <c r="L183" s="47"/>
      <c r="M183" s="47"/>
      <c r="N183" s="47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9"/>
      <c r="L184" s="47"/>
      <c r="M184" s="47"/>
      <c r="N184" s="47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9"/>
      <c r="L185" s="47"/>
      <c r="M185" s="47"/>
      <c r="N185" s="47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9"/>
      <c r="L186" s="47"/>
      <c r="M186" s="47"/>
      <c r="N186" s="47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9"/>
      <c r="L187" s="47"/>
      <c r="M187" s="47"/>
      <c r="N187" s="47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9"/>
      <c r="L188" s="47"/>
      <c r="M188" s="47"/>
      <c r="N188" s="47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9"/>
      <c r="L189" s="47"/>
      <c r="M189" s="47"/>
      <c r="N189" s="47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9"/>
      <c r="L190" s="47"/>
      <c r="M190" s="47"/>
      <c r="N190" s="47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9"/>
      <c r="L191" s="47"/>
      <c r="M191" s="47"/>
      <c r="N191" s="47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9"/>
      <c r="L192" s="47"/>
      <c r="M192" s="47"/>
      <c r="N192" s="47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9"/>
      <c r="L193" s="47"/>
      <c r="M193" s="47"/>
      <c r="N193" s="47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9"/>
      <c r="L194" s="47"/>
      <c r="M194" s="47"/>
      <c r="N194" s="47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9"/>
      <c r="L195" s="47"/>
      <c r="M195" s="47"/>
      <c r="N195" s="47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9"/>
      <c r="L196" s="47"/>
      <c r="M196" s="47"/>
      <c r="N196" s="47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9"/>
      <c r="L197" s="47"/>
      <c r="M197" s="47"/>
      <c r="N197" s="47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9"/>
      <c r="L198" s="47"/>
      <c r="M198" s="47"/>
      <c r="N198" s="47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9"/>
      <c r="L199" s="47"/>
      <c r="M199" s="47"/>
      <c r="N199" s="47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9"/>
      <c r="L200" s="47"/>
      <c r="M200" s="47"/>
      <c r="N200" s="47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9"/>
      <c r="L201" s="47"/>
      <c r="M201" s="47"/>
      <c r="N201" s="47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9"/>
      <c r="L202" s="47"/>
      <c r="M202" s="47"/>
      <c r="N202" s="47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9"/>
      <c r="L203" s="47"/>
      <c r="M203" s="47"/>
      <c r="N203" s="47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9"/>
      <c r="L204" s="47"/>
      <c r="M204" s="47"/>
      <c r="N204" s="47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9"/>
      <c r="L205" s="47"/>
      <c r="M205" s="47"/>
      <c r="N205" s="47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9"/>
      <c r="L206" s="47"/>
      <c r="M206" s="47"/>
      <c r="N206" s="47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9"/>
      <c r="L207" s="47"/>
      <c r="M207" s="47"/>
      <c r="N207" s="47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9"/>
      <c r="L208" s="47"/>
      <c r="M208" s="47"/>
      <c r="N208" s="47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9"/>
      <c r="L209" s="47"/>
      <c r="M209" s="47"/>
      <c r="N209" s="47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9"/>
      <c r="L210" s="47"/>
      <c r="M210" s="47"/>
      <c r="N210" s="47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9"/>
      <c r="L211" s="47"/>
      <c r="M211" s="47"/>
      <c r="N211" s="47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9"/>
      <c r="L212" s="47"/>
      <c r="M212" s="47"/>
      <c r="N212" s="47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9"/>
      <c r="L213" s="47"/>
      <c r="M213" s="47"/>
      <c r="N213" s="47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9"/>
      <c r="L214" s="47"/>
      <c r="M214" s="47"/>
      <c r="N214" s="47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9"/>
      <c r="L215" s="47"/>
      <c r="M215" s="47"/>
      <c r="N215" s="47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9"/>
      <c r="L216" s="47"/>
      <c r="M216" s="47"/>
      <c r="N216" s="47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9"/>
      <c r="L217" s="47"/>
      <c r="M217" s="47"/>
      <c r="N217" s="47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9"/>
      <c r="L218" s="47"/>
      <c r="M218" s="47"/>
      <c r="N218" s="47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9"/>
      <c r="L219" s="47"/>
      <c r="M219" s="47"/>
      <c r="N219" s="47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9"/>
      <c r="L220" s="47"/>
      <c r="M220" s="47"/>
      <c r="N220" s="47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9"/>
      <c r="L221" s="47"/>
      <c r="M221" s="47"/>
      <c r="N221" s="47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9"/>
      <c r="L222" s="47"/>
      <c r="M222" s="47"/>
      <c r="N222" s="47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9"/>
      <c r="L223" s="47"/>
      <c r="M223" s="47"/>
      <c r="N223" s="47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9"/>
      <c r="L224" s="47"/>
      <c r="M224" s="47"/>
      <c r="N224" s="47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9"/>
      <c r="L225" s="47"/>
      <c r="M225" s="47"/>
      <c r="N225" s="47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9"/>
      <c r="L226" s="47"/>
      <c r="M226" s="47"/>
      <c r="N226" s="47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9"/>
      <c r="L227" s="47"/>
      <c r="M227" s="47"/>
      <c r="N227" s="47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9"/>
      <c r="L228" s="47"/>
      <c r="M228" s="47"/>
      <c r="N228" s="47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9"/>
      <c r="L229" s="47"/>
      <c r="M229" s="47"/>
      <c r="N229" s="47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9"/>
      <c r="L230" s="47"/>
      <c r="M230" s="47"/>
      <c r="N230" s="47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9"/>
      <c r="L231" s="47"/>
      <c r="M231" s="47"/>
      <c r="N231" s="47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9"/>
      <c r="L232" s="47"/>
      <c r="M232" s="47"/>
      <c r="N232" s="47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9"/>
      <c r="L233" s="47"/>
      <c r="M233" s="47"/>
      <c r="N233" s="47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9"/>
      <c r="L234" s="47"/>
      <c r="M234" s="47"/>
      <c r="N234" s="47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9"/>
      <c r="L235" s="47"/>
      <c r="M235" s="47"/>
      <c r="N235" s="47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9"/>
      <c r="L236" s="47"/>
      <c r="M236" s="47"/>
      <c r="N236" s="47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9"/>
      <c r="L237" s="47"/>
      <c r="M237" s="47"/>
      <c r="N237" s="47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9"/>
      <c r="L238" s="47"/>
      <c r="M238" s="47"/>
      <c r="N238" s="47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9"/>
      <c r="L239" s="47"/>
      <c r="M239" s="47"/>
      <c r="N239" s="47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9"/>
      <c r="L240" s="47"/>
      <c r="M240" s="47"/>
      <c r="N240" s="47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9"/>
      <c r="L241" s="47"/>
      <c r="M241" s="47"/>
      <c r="N241" s="47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9"/>
      <c r="L242" s="47"/>
      <c r="M242" s="47"/>
      <c r="N242" s="47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9"/>
      <c r="L243" s="47"/>
      <c r="M243" s="47"/>
      <c r="N243" s="47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9"/>
      <c r="L244" s="47"/>
      <c r="M244" s="47"/>
      <c r="N244" s="47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9"/>
      <c r="L245" s="47"/>
      <c r="M245" s="47"/>
      <c r="N245" s="47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9"/>
      <c r="L246" s="47"/>
      <c r="M246" s="47"/>
      <c r="N246" s="47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9"/>
      <c r="L247" s="47"/>
      <c r="M247" s="47"/>
      <c r="N247" s="47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9"/>
      <c r="L248" s="47"/>
      <c r="M248" s="47"/>
      <c r="N248" s="47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9"/>
      <c r="L249" s="47"/>
      <c r="M249" s="47"/>
      <c r="N249" s="47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9"/>
      <c r="L250" s="47"/>
      <c r="M250" s="47"/>
      <c r="N250" s="47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9"/>
      <c r="L251" s="47"/>
      <c r="M251" s="47"/>
      <c r="N251" s="47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9"/>
      <c r="L252" s="47"/>
      <c r="M252" s="47"/>
      <c r="N252" s="47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9"/>
      <c r="L253" s="47"/>
      <c r="M253" s="47"/>
      <c r="N253" s="47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9"/>
      <c r="L254" s="47"/>
      <c r="M254" s="47"/>
      <c r="N254" s="47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9"/>
      <c r="L255" s="47"/>
      <c r="M255" s="47"/>
      <c r="N255" s="47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9"/>
      <c r="L256" s="47"/>
      <c r="M256" s="47"/>
      <c r="N256" s="47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9"/>
      <c r="L257" s="47"/>
      <c r="M257" s="47"/>
      <c r="N257" s="47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9"/>
      <c r="L258" s="47"/>
      <c r="M258" s="47"/>
      <c r="N258" s="47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9"/>
      <c r="L259" s="47"/>
      <c r="M259" s="47"/>
      <c r="N259" s="47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9"/>
      <c r="L260" s="47"/>
      <c r="M260" s="47"/>
      <c r="N260" s="47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9"/>
      <c r="L261" s="47"/>
      <c r="M261" s="47"/>
      <c r="N261" s="47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9"/>
      <c r="L262" s="47"/>
      <c r="M262" s="47"/>
      <c r="N262" s="47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9"/>
      <c r="L263" s="47"/>
      <c r="M263" s="47"/>
      <c r="N263" s="47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9"/>
      <c r="L264" s="47"/>
      <c r="M264" s="47"/>
      <c r="N264" s="47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9"/>
      <c r="L265" s="47"/>
      <c r="M265" s="47"/>
      <c r="N265" s="47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9"/>
      <c r="L266" s="47"/>
      <c r="M266" s="47"/>
      <c r="N266" s="47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9"/>
      <c r="L267" s="47"/>
      <c r="M267" s="47"/>
      <c r="N267" s="47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9"/>
      <c r="L268" s="47"/>
      <c r="M268" s="47"/>
      <c r="N268" s="47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9"/>
      <c r="L269" s="47"/>
      <c r="M269" s="47"/>
      <c r="N269" s="47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9"/>
      <c r="L270" s="47"/>
      <c r="M270" s="47"/>
      <c r="N270" s="47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9"/>
      <c r="L271" s="47"/>
      <c r="M271" s="47"/>
      <c r="N271" s="47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9"/>
      <c r="L272" s="47"/>
      <c r="M272" s="47"/>
      <c r="N272" s="47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9"/>
      <c r="L273" s="47"/>
      <c r="M273" s="47"/>
      <c r="N273" s="47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9"/>
      <c r="L274" s="47"/>
      <c r="M274" s="47"/>
      <c r="N274" s="47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9"/>
      <c r="L275" s="47"/>
      <c r="M275" s="47"/>
      <c r="N275" s="47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9"/>
      <c r="L276" s="47"/>
      <c r="M276" s="47"/>
      <c r="N276" s="47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9"/>
      <c r="L277" s="47"/>
      <c r="M277" s="47"/>
      <c r="N277" s="47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9"/>
      <c r="L278" s="47"/>
      <c r="M278" s="47"/>
      <c r="N278" s="47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9"/>
      <c r="L279" s="47"/>
      <c r="M279" s="47"/>
      <c r="N279" s="47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9"/>
      <c r="L280" s="47"/>
      <c r="M280" s="47"/>
      <c r="N280" s="47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9"/>
      <c r="L281" s="47"/>
      <c r="M281" s="47"/>
      <c r="N281" s="47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9"/>
      <c r="L282" s="47"/>
      <c r="M282" s="47"/>
      <c r="N282" s="47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9"/>
      <c r="L283" s="47"/>
      <c r="M283" s="47"/>
      <c r="N283" s="47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9"/>
      <c r="L284" s="47"/>
      <c r="M284" s="47"/>
      <c r="N284" s="47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9"/>
      <c r="L285" s="47"/>
      <c r="M285" s="47"/>
      <c r="N285" s="47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9"/>
      <c r="L286" s="47"/>
      <c r="M286" s="47"/>
      <c r="N286" s="47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9"/>
      <c r="L287" s="47"/>
      <c r="M287" s="47"/>
      <c r="N287" s="47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9"/>
      <c r="L288" s="47"/>
      <c r="M288" s="47"/>
      <c r="N288" s="47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9"/>
      <c r="L289" s="47"/>
      <c r="M289" s="47"/>
      <c r="N289" s="47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9"/>
      <c r="L290" s="47"/>
      <c r="M290" s="47"/>
      <c r="N290" s="47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9"/>
      <c r="L291" s="47"/>
      <c r="M291" s="47"/>
      <c r="N291" s="47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9"/>
      <c r="L292" s="47"/>
      <c r="M292" s="47"/>
      <c r="N292" s="47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9"/>
      <c r="L293" s="47"/>
      <c r="M293" s="47"/>
      <c r="N293" s="47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9"/>
      <c r="L294" s="47"/>
      <c r="M294" s="47"/>
      <c r="N294" s="47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9"/>
      <c r="L295" s="47"/>
      <c r="M295" s="47"/>
      <c r="N295" s="47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9"/>
      <c r="L296" s="47"/>
      <c r="M296" s="47"/>
      <c r="N296" s="47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9"/>
      <c r="L297" s="47"/>
      <c r="M297" s="47"/>
      <c r="N297" s="47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9"/>
      <c r="L298" s="47"/>
      <c r="M298" s="47"/>
      <c r="N298" s="47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9"/>
      <c r="L299" s="47"/>
      <c r="M299" s="47"/>
      <c r="N299" s="47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9"/>
      <c r="L300" s="47"/>
      <c r="M300" s="47"/>
      <c r="N300" s="47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9"/>
      <c r="L301" s="47"/>
      <c r="M301" s="47"/>
      <c r="N301" s="47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9"/>
      <c r="L302" s="47"/>
      <c r="M302" s="47"/>
      <c r="N302" s="47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9"/>
      <c r="L303" s="47"/>
      <c r="M303" s="47"/>
      <c r="N303" s="47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9"/>
      <c r="L304" s="47"/>
      <c r="M304" s="47"/>
      <c r="N304" s="47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9"/>
      <c r="L305" s="47"/>
      <c r="M305" s="47"/>
      <c r="N305" s="47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5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5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5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5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5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5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5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5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5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5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5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dataValidations>
    <dataValidation type="custom" allowBlank="1" showInputMessage="1" showErrorMessage="1" prompt="Number of Participants" sqref="G2:G1000">
      <formula1>G2=ROUND(G2,0)</formula1>
    </dataValidation>
    <dataValidation type="custom" allowBlank="1" showInputMessage="1" showErrorMessage="1" prompt="Total Hours of the Activity - Number of hours for activity to the nearest quarter of an hour" sqref="H2:H1000">
      <formula1>H2=ROUND(H2*4,0)/4</formula1>
    </dataValidation>
    <dataValidation type="decimal" allowBlank="1" showInputMessage="1" showErrorMessage="1" prompt="Was this an online class? - 0 for No_x000a_1 for Yes" sqref="M501:M995">
      <formula1>0.0</formula1>
      <formula2>1.0</formula2>
    </dataValidation>
    <dataValidation type="decimal" allowBlank="1" showInputMessage="1" showErrorMessage="1" prompt="In this for Graduate credit? - 0 for No_x000a_1 for Yes" sqref="D2 D996">
      <formula1>0.0</formula1>
      <formula2>1.0</formula2>
    </dataValidation>
    <dataValidation type="list" allowBlank="1" showErrorMessage="1" sqref="F2:F1000">
      <formula1>Dropdown!$C$2:$C$14</formula1>
    </dataValidation>
    <dataValidation type="custom" allowBlank="1" showInputMessage="1" showErrorMessage="1" prompt="Must Be Descriptive - This DOES NOT have to be the same as the course title, just a very brief description of what was offered. Use only the column width provided." sqref="A2:A1000">
      <formula1>AND(GTE(LEN(A2),MIN((1),(96))),LTE(LEN(A2),MAX((1),(96))))</formula1>
    </dataValidation>
    <dataValidation type="decimal" allowBlank="1" showInputMessage="1" showErrorMessage="1" prompt="Did the program run? - 0 for No_x000a_1 for Yes" sqref="I2:I1000">
      <formula1>0.0</formula1>
      <formula2>1.0</formula2>
    </dataValidation>
    <dataValidation type="decimal" allowBlank="1" showInputMessage="1" showErrorMessage="1" prompt="In this for Grduate credit? - 0 for No_x000a_1 for Yes" sqref="D3:D995 D997:D1000">
      <formula1>0.0</formula1>
      <formula2>1.0</formula2>
    </dataValidation>
    <dataValidation type="list" allowBlank="1" showErrorMessage="1" sqref="C2:C1000">
      <formula1>Dropdown!$A$2:$A$9</formula1>
    </dataValidation>
    <dataValidation type="custom" allowBlank="1" showInputMessage="1" showErrorMessage="1" prompt="With whom did you work on this activity?" sqref="J2:J500 J996:J1000">
      <formula1>AND(GTE(LEN(J2),MIN((0),(43))),LTE(LEN(J2),MAX((0),(43))))</formula1>
    </dataValidation>
    <dataValidation type="decimal" allowBlank="1" showInputMessage="1" showErrorMessage="1" prompt="Blended Class ONLY - 0 for No_x000a_1 for Yes _x000a_ONLINE MUST BE 0 to choose 1 (YES)" sqref="N3:N500 N997:N1000">
      <formula1>0.0</formula1>
      <formula2>1.0</formula2>
    </dataValidation>
    <dataValidation type="decimal" allowBlank="1" showInputMessage="1" showErrorMessage="1" prompt="BLENDED class ONLY - 0 for No_x000a_1 for Yes _x000a_ONLINE MUST BE 0 to choose 1 (YES)_x000a_" sqref="N2 N996">
      <formula1>0.0</formula1>
      <formula2>1.0</formula2>
    </dataValidation>
    <dataValidation type="list" allowBlank="1" showErrorMessage="1" sqref="E2:E1000">
      <formula1>Dropdown!$B$2:$B$10</formula1>
    </dataValidation>
    <dataValidation type="custom" allowBlank="1" showInputMessage="1" showErrorMessage="1" prompt="Total Costs  in Whole Dollars - Includes total cost to run activity. Includes:_x000a_-Instructors_x000a_-Materials_x000a_-Food_x000a_-Other" sqref="B1:B1000">
      <formula1>B1=ROUND(B1,0)</formula1>
    </dataValidation>
    <dataValidation type="date" allowBlank="1" showInputMessage="1" showErrorMessage="1" prompt="Dates enterd must be between 07/01/21 and 06/30/22 and in that format" sqref="K1:K1000">
      <formula1>44378.0</formula1>
      <formula2>44742.0</formula2>
    </dataValidation>
    <dataValidation type="decimal" allowBlank="1" showInputMessage="1" showErrorMessage="1" prompt="Was this a FULLY online class? - 0 for No OR Blended_x000a_1 for Yes - NO face to face meetings" sqref="M2:M500 M996:M1000">
      <formula1>0.0</formula1>
      <formula2>1.0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9.86"/>
    <col customWidth="1" min="3" max="4" width="11.14"/>
    <col customWidth="1" min="5" max="5" width="10.71"/>
    <col customWidth="1" min="6" max="6" width="3.14"/>
    <col customWidth="1" min="7" max="7" width="8.0"/>
    <col customWidth="1" min="8" max="15" width="6.71"/>
    <col customWidth="1" min="16" max="26" width="8.86"/>
  </cols>
  <sheetData>
    <row r="1">
      <c r="A1" s="50"/>
      <c r="B1" s="51" t="s">
        <v>168</v>
      </c>
      <c r="C1" s="51"/>
      <c r="D1" s="51"/>
      <c r="E1" s="51"/>
      <c r="F1" s="52"/>
      <c r="G1" s="52"/>
      <c r="H1" s="52"/>
      <c r="I1" s="52"/>
      <c r="J1" s="52"/>
      <c r="K1" s="52"/>
      <c r="L1" s="52"/>
      <c r="M1" s="53" t="s">
        <v>169</v>
      </c>
      <c r="N1" s="54" t="s">
        <v>170</v>
      </c>
      <c r="O1" s="55"/>
    </row>
    <row r="2">
      <c r="A2" s="56" t="s">
        <v>171</v>
      </c>
      <c r="B2" s="57" t="s">
        <v>172</v>
      </c>
      <c r="C2" s="58"/>
      <c r="D2" s="58"/>
      <c r="E2" s="58"/>
      <c r="F2" s="58"/>
      <c r="G2" s="58"/>
      <c r="H2" s="58"/>
      <c r="I2" s="58"/>
      <c r="J2" s="59"/>
      <c r="K2" s="60"/>
      <c r="L2" s="60"/>
      <c r="M2" s="60"/>
      <c r="N2" s="60"/>
      <c r="O2" s="61"/>
    </row>
    <row r="3">
      <c r="A3" s="62" t="s">
        <v>173</v>
      </c>
      <c r="B3" s="57" t="s">
        <v>174</v>
      </c>
      <c r="C3" s="58"/>
      <c r="D3" s="58"/>
      <c r="E3" s="58"/>
      <c r="F3" s="58"/>
      <c r="G3" s="58"/>
      <c r="H3" s="58"/>
      <c r="I3" s="58"/>
      <c r="J3" s="59"/>
      <c r="K3" s="60"/>
      <c r="L3" s="60"/>
      <c r="M3" s="60"/>
      <c r="N3" s="60"/>
      <c r="O3" s="61"/>
    </row>
    <row r="4">
      <c r="A4" s="63"/>
      <c r="B4" s="60"/>
      <c r="C4" s="60"/>
      <c r="D4" s="60"/>
      <c r="E4" s="60"/>
      <c r="F4" s="64"/>
      <c r="G4" s="60"/>
      <c r="H4" s="60"/>
      <c r="I4" s="60"/>
      <c r="J4" s="60"/>
      <c r="K4" s="60"/>
      <c r="L4" s="60"/>
      <c r="M4" s="60"/>
      <c r="N4" s="60"/>
      <c r="O4" s="61"/>
    </row>
    <row r="5">
      <c r="A5" s="60"/>
      <c r="C5" s="60"/>
      <c r="D5" s="60"/>
      <c r="E5" s="60"/>
      <c r="F5" s="64"/>
      <c r="G5" s="60" t="s">
        <v>175</v>
      </c>
      <c r="H5" s="60"/>
      <c r="I5" s="65"/>
      <c r="J5" s="65"/>
      <c r="K5" s="65"/>
      <c r="L5" s="60"/>
      <c r="M5" s="60"/>
      <c r="N5" s="60"/>
      <c r="O5" s="66"/>
    </row>
    <row r="6">
      <c r="A6" s="67" t="s">
        <v>176</v>
      </c>
      <c r="B6" s="68" t="s">
        <v>177</v>
      </c>
      <c r="C6" s="69" t="s">
        <v>178</v>
      </c>
      <c r="D6" s="69" t="s">
        <v>179</v>
      </c>
      <c r="E6" s="69" t="s">
        <v>180</v>
      </c>
      <c r="F6" s="70"/>
      <c r="G6" s="71" t="s">
        <v>181</v>
      </c>
      <c r="H6" s="71" t="s">
        <v>182</v>
      </c>
      <c r="I6" s="71" t="s">
        <v>183</v>
      </c>
      <c r="J6" s="71" t="s">
        <v>184</v>
      </c>
      <c r="K6" s="71" t="s">
        <v>185</v>
      </c>
      <c r="L6" s="71" t="s">
        <v>186</v>
      </c>
      <c r="M6" s="71" t="s">
        <v>187</v>
      </c>
      <c r="N6" s="71" t="s">
        <v>188</v>
      </c>
      <c r="O6" s="72" t="s">
        <v>189</v>
      </c>
    </row>
    <row r="7">
      <c r="A7" s="73" t="s">
        <v>190</v>
      </c>
      <c r="B7" s="74">
        <f>'Summary Sheet'!D1</f>
        <v>0</v>
      </c>
      <c r="C7" s="75">
        <f>'Summary Sheet'!E1</f>
        <v>0</v>
      </c>
      <c r="D7" s="75">
        <f>'Summary Sheet'!F1</f>
        <v>0</v>
      </c>
      <c r="E7" s="76">
        <f>'Summary Sheet'!G1</f>
        <v>0</v>
      </c>
      <c r="F7" s="64"/>
      <c r="G7" s="75">
        <f>'Summary Sheet'!D19</f>
        <v>0</v>
      </c>
      <c r="H7" s="75">
        <f>'Summary Sheet'!E19</f>
        <v>0</v>
      </c>
      <c r="I7" s="75">
        <f>'Summary Sheet'!F19</f>
        <v>0</v>
      </c>
      <c r="J7" s="75">
        <f>'Summary Sheet'!G19</f>
        <v>0</v>
      </c>
      <c r="K7" s="75">
        <f>'Summary Sheet'!H19</f>
        <v>0</v>
      </c>
      <c r="L7" s="75">
        <f>'Summary Sheet'!I19</f>
        <v>0</v>
      </c>
      <c r="M7" s="75">
        <f>'Summary Sheet'!J19</f>
        <v>0</v>
      </c>
      <c r="N7" s="75">
        <f>'Summary Sheet'!K19</f>
        <v>0</v>
      </c>
      <c r="O7" s="77">
        <f>'Summary Sheet'!L19</f>
        <v>0</v>
      </c>
    </row>
    <row r="8">
      <c r="A8" s="73" t="s">
        <v>191</v>
      </c>
      <c r="B8" s="74">
        <f>'Summary Sheet'!D2</f>
        <v>10</v>
      </c>
      <c r="C8" s="75">
        <f>'Summary Sheet'!E2</f>
        <v>207</v>
      </c>
      <c r="D8" s="75">
        <f>'Summary Sheet'!F2</f>
        <v>59</v>
      </c>
      <c r="E8" s="76">
        <f>'Summary Sheet'!G2</f>
        <v>35610</v>
      </c>
      <c r="F8" s="64"/>
      <c r="G8" s="75">
        <f>'Summary Sheet'!D20</f>
        <v>0</v>
      </c>
      <c r="H8" s="75">
        <f>'Summary Sheet'!E20</f>
        <v>0</v>
      </c>
      <c r="I8" s="75">
        <f>'Summary Sheet'!F20</f>
        <v>0</v>
      </c>
      <c r="J8" s="75">
        <f>'Summary Sheet'!G20</f>
        <v>0</v>
      </c>
      <c r="K8" s="75">
        <f>'Summary Sheet'!H20</f>
        <v>0</v>
      </c>
      <c r="L8" s="75">
        <f>'Summary Sheet'!I20</f>
        <v>0</v>
      </c>
      <c r="M8" s="75">
        <f>'Summary Sheet'!J20</f>
        <v>0</v>
      </c>
      <c r="N8" s="75">
        <f>'Summary Sheet'!K20</f>
        <v>0</v>
      </c>
      <c r="O8" s="77">
        <f>'Summary Sheet'!L20</f>
        <v>10</v>
      </c>
    </row>
    <row r="9">
      <c r="A9" s="73" t="s">
        <v>192</v>
      </c>
      <c r="B9" s="74">
        <f>'Summary Sheet'!D3</f>
        <v>0</v>
      </c>
      <c r="C9" s="75">
        <f>'Summary Sheet'!E3</f>
        <v>0</v>
      </c>
      <c r="D9" s="75">
        <f>'Summary Sheet'!F3</f>
        <v>0</v>
      </c>
      <c r="E9" s="76">
        <f>'Summary Sheet'!G3</f>
        <v>0</v>
      </c>
      <c r="F9" s="64"/>
      <c r="G9" s="75">
        <f>'Summary Sheet'!D21</f>
        <v>0</v>
      </c>
      <c r="H9" s="75">
        <f>'Summary Sheet'!E21</f>
        <v>0</v>
      </c>
      <c r="I9" s="75">
        <f>'Summary Sheet'!F21</f>
        <v>0</v>
      </c>
      <c r="J9" s="75">
        <f>'Summary Sheet'!G21</f>
        <v>0</v>
      </c>
      <c r="K9" s="75">
        <f>'Summary Sheet'!H21</f>
        <v>0</v>
      </c>
      <c r="L9" s="75">
        <f>'Summary Sheet'!I21</f>
        <v>0</v>
      </c>
      <c r="M9" s="75">
        <f>'Summary Sheet'!J21</f>
        <v>0</v>
      </c>
      <c r="N9" s="75">
        <f>'Summary Sheet'!K21</f>
        <v>0</v>
      </c>
      <c r="O9" s="77">
        <f>'Summary Sheet'!L21</f>
        <v>0</v>
      </c>
    </row>
    <row r="10">
      <c r="A10" s="73" t="s">
        <v>193</v>
      </c>
      <c r="B10" s="74">
        <f>'Summary Sheet'!D4</f>
        <v>0</v>
      </c>
      <c r="C10" s="75">
        <f>'Summary Sheet'!E4</f>
        <v>0</v>
      </c>
      <c r="D10" s="75">
        <f>'Summary Sheet'!F4</f>
        <v>0</v>
      </c>
      <c r="E10" s="76">
        <f>'Summary Sheet'!G4</f>
        <v>0</v>
      </c>
      <c r="F10" s="64"/>
      <c r="G10" s="75">
        <f>'Summary Sheet'!D22</f>
        <v>0</v>
      </c>
      <c r="H10" s="75">
        <f>'Summary Sheet'!E22</f>
        <v>0</v>
      </c>
      <c r="I10" s="75">
        <f>'Summary Sheet'!F22</f>
        <v>0</v>
      </c>
      <c r="J10" s="75">
        <f>'Summary Sheet'!G22</f>
        <v>0</v>
      </c>
      <c r="K10" s="75">
        <f>'Summary Sheet'!H22</f>
        <v>0</v>
      </c>
      <c r="L10" s="75">
        <f>'Summary Sheet'!I22</f>
        <v>0</v>
      </c>
      <c r="M10" s="75">
        <f>'Summary Sheet'!J22</f>
        <v>0</v>
      </c>
      <c r="N10" s="75">
        <f>'Summary Sheet'!K22</f>
        <v>0</v>
      </c>
      <c r="O10" s="77">
        <f>'Summary Sheet'!L22</f>
        <v>0</v>
      </c>
    </row>
    <row r="11">
      <c r="A11" s="73" t="s">
        <v>194</v>
      </c>
      <c r="B11" s="74">
        <f>'Summary Sheet'!D5</f>
        <v>2</v>
      </c>
      <c r="C11" s="75">
        <f>'Summary Sheet'!E5</f>
        <v>102</v>
      </c>
      <c r="D11" s="75">
        <f>'Summary Sheet'!F5</f>
        <v>36</v>
      </c>
      <c r="E11" s="76">
        <f>'Summary Sheet'!G5</f>
        <v>55080</v>
      </c>
      <c r="F11" s="64"/>
      <c r="G11" s="75">
        <f>'Summary Sheet'!D23</f>
        <v>0</v>
      </c>
      <c r="H11" s="75">
        <f>'Summary Sheet'!E23</f>
        <v>0</v>
      </c>
      <c r="I11" s="75">
        <f>'Summary Sheet'!F23</f>
        <v>0</v>
      </c>
      <c r="J11" s="75">
        <f>'Summary Sheet'!G23</f>
        <v>0</v>
      </c>
      <c r="K11" s="75">
        <f>'Summary Sheet'!H23</f>
        <v>0</v>
      </c>
      <c r="L11" s="75">
        <f>'Summary Sheet'!I23</f>
        <v>0</v>
      </c>
      <c r="M11" s="75">
        <f>'Summary Sheet'!J23</f>
        <v>0</v>
      </c>
      <c r="N11" s="75">
        <f>'Summary Sheet'!K23</f>
        <v>1</v>
      </c>
      <c r="O11" s="77">
        <f>'Summary Sheet'!L23</f>
        <v>1</v>
      </c>
    </row>
    <row r="12">
      <c r="A12" s="73" t="s">
        <v>195</v>
      </c>
      <c r="B12" s="74">
        <f>'Summary Sheet'!D6</f>
        <v>92</v>
      </c>
      <c r="C12" s="75">
        <f>'Summary Sheet'!E6</f>
        <v>652</v>
      </c>
      <c r="D12" s="75">
        <f>'Summary Sheet'!F6</f>
        <v>506</v>
      </c>
      <c r="E12" s="76">
        <f>'Summary Sheet'!G6</f>
        <v>140530</v>
      </c>
      <c r="F12" s="64"/>
      <c r="G12" s="75">
        <f>'Summary Sheet'!D24</f>
        <v>25</v>
      </c>
      <c r="H12" s="75">
        <f>'Summary Sheet'!E24</f>
        <v>15</v>
      </c>
      <c r="I12" s="75">
        <f>'Summary Sheet'!F24</f>
        <v>1</v>
      </c>
      <c r="J12" s="75">
        <f>'Summary Sheet'!G24</f>
        <v>4</v>
      </c>
      <c r="K12" s="75">
        <f>'Summary Sheet'!H24</f>
        <v>0</v>
      </c>
      <c r="L12" s="75">
        <f>'Summary Sheet'!I24</f>
        <v>5</v>
      </c>
      <c r="M12" s="75">
        <f>'Summary Sheet'!J24</f>
        <v>3</v>
      </c>
      <c r="N12" s="75">
        <f>'Summary Sheet'!K24</f>
        <v>20</v>
      </c>
      <c r="O12" s="77">
        <f>'Summary Sheet'!L24</f>
        <v>19</v>
      </c>
    </row>
    <row r="13">
      <c r="A13" s="63" t="s">
        <v>196</v>
      </c>
      <c r="B13" s="74">
        <f>'Summary Sheet'!D7</f>
        <v>0</v>
      </c>
      <c r="C13" s="75">
        <f>'Summary Sheet'!E7</f>
        <v>0</v>
      </c>
      <c r="D13" s="75">
        <f>'Summary Sheet'!F7</f>
        <v>0</v>
      </c>
      <c r="E13" s="76">
        <f>'Summary Sheet'!G7</f>
        <v>0</v>
      </c>
      <c r="F13" s="64"/>
      <c r="G13" s="75">
        <f>'Summary Sheet'!D25</f>
        <v>0</v>
      </c>
      <c r="H13" s="75">
        <f>'Summary Sheet'!E25</f>
        <v>0</v>
      </c>
      <c r="I13" s="75">
        <f>'Summary Sheet'!F25</f>
        <v>0</v>
      </c>
      <c r="J13" s="75">
        <f>'Summary Sheet'!G25</f>
        <v>0</v>
      </c>
      <c r="K13" s="75">
        <f>'Summary Sheet'!H25</f>
        <v>0</v>
      </c>
      <c r="L13" s="75">
        <f>'Summary Sheet'!I25</f>
        <v>0</v>
      </c>
      <c r="M13" s="75">
        <f>'Summary Sheet'!J25</f>
        <v>0</v>
      </c>
      <c r="N13" s="75">
        <f>'Summary Sheet'!K25</f>
        <v>0</v>
      </c>
      <c r="O13" s="77">
        <f>'Summary Sheet'!L25</f>
        <v>0</v>
      </c>
    </row>
    <row r="14">
      <c r="A14" s="63" t="s">
        <v>197</v>
      </c>
      <c r="B14" s="74">
        <f>'Summary Sheet'!D8</f>
        <v>0</v>
      </c>
      <c r="C14" s="75">
        <f>'Summary Sheet'!E8</f>
        <v>0</v>
      </c>
      <c r="D14" s="75">
        <f>'Summary Sheet'!F8</f>
        <v>0</v>
      </c>
      <c r="E14" s="76">
        <f>'Summary Sheet'!G8</f>
        <v>0</v>
      </c>
      <c r="F14" s="60"/>
      <c r="G14" s="75">
        <f>'Summary Sheet'!D26</f>
        <v>0</v>
      </c>
      <c r="H14" s="75">
        <f>'Summary Sheet'!E26</f>
        <v>0</v>
      </c>
      <c r="I14" s="75">
        <f>'Summary Sheet'!F26</f>
        <v>0</v>
      </c>
      <c r="J14" s="75">
        <f>'Summary Sheet'!G26</f>
        <v>0</v>
      </c>
      <c r="K14" s="75">
        <f>'Summary Sheet'!H26</f>
        <v>0</v>
      </c>
      <c r="L14" s="75">
        <f>'Summary Sheet'!I26</f>
        <v>0</v>
      </c>
      <c r="M14" s="75">
        <f>'Summary Sheet'!J26</f>
        <v>0</v>
      </c>
      <c r="N14" s="75">
        <f>'Summary Sheet'!K26</f>
        <v>0</v>
      </c>
      <c r="O14" s="77">
        <f>'Summary Sheet'!L26</f>
        <v>0</v>
      </c>
    </row>
    <row r="15">
      <c r="A15" s="63"/>
      <c r="B15" s="60"/>
      <c r="C15" s="60"/>
      <c r="D15" s="60"/>
      <c r="E15" s="78"/>
      <c r="F15" s="60"/>
      <c r="G15" s="60"/>
      <c r="H15" s="60"/>
      <c r="I15" s="60"/>
      <c r="J15" s="60"/>
      <c r="K15" s="60"/>
      <c r="L15" s="60"/>
      <c r="M15" s="60"/>
      <c r="N15" s="60"/>
      <c r="O15" s="66"/>
    </row>
    <row r="16">
      <c r="A16" s="79" t="s">
        <v>198</v>
      </c>
      <c r="B16" s="80">
        <f t="shared" ref="B16:E16" si="1">SUM(B7:B14)</f>
        <v>104</v>
      </c>
      <c r="C16" s="80">
        <f t="shared" si="1"/>
        <v>961</v>
      </c>
      <c r="D16" s="80">
        <f t="shared" si="1"/>
        <v>601</v>
      </c>
      <c r="E16" s="81">
        <f t="shared" si="1"/>
        <v>231220</v>
      </c>
      <c r="F16" s="80"/>
      <c r="G16" s="82">
        <f t="shared" ref="G16:O16" si="2">SUM(G7:G14)</f>
        <v>25</v>
      </c>
      <c r="H16" s="82">
        <f t="shared" si="2"/>
        <v>15</v>
      </c>
      <c r="I16" s="82">
        <f t="shared" si="2"/>
        <v>1</v>
      </c>
      <c r="J16" s="82">
        <f t="shared" si="2"/>
        <v>4</v>
      </c>
      <c r="K16" s="82">
        <f t="shared" si="2"/>
        <v>0</v>
      </c>
      <c r="L16" s="82">
        <f t="shared" si="2"/>
        <v>5</v>
      </c>
      <c r="M16" s="82">
        <f t="shared" si="2"/>
        <v>3</v>
      </c>
      <c r="N16" s="82">
        <f t="shared" si="2"/>
        <v>21</v>
      </c>
      <c r="O16" s="82">
        <f t="shared" si="2"/>
        <v>30</v>
      </c>
    </row>
    <row r="17">
      <c r="A17" s="63"/>
      <c r="B17" s="60"/>
      <c r="C17" s="60"/>
      <c r="D17" s="60"/>
      <c r="E17" s="78"/>
      <c r="F17" s="60"/>
      <c r="G17" s="60"/>
      <c r="H17" s="60"/>
      <c r="I17" s="60"/>
      <c r="J17" s="60"/>
      <c r="K17" s="60"/>
      <c r="L17" s="60"/>
      <c r="M17" s="60"/>
      <c r="N17" s="60"/>
      <c r="O17" s="61"/>
    </row>
    <row r="18">
      <c r="A18" s="63"/>
      <c r="B18" s="60"/>
      <c r="C18" s="60"/>
      <c r="D18" s="60"/>
      <c r="E18" s="78"/>
      <c r="F18" s="60"/>
      <c r="G18" s="60" t="s">
        <v>199</v>
      </c>
      <c r="H18" s="60"/>
      <c r="I18" s="60"/>
      <c r="J18" s="60"/>
      <c r="K18" s="60"/>
      <c r="L18" s="60"/>
      <c r="M18" s="60"/>
      <c r="N18" s="60"/>
      <c r="O18" s="61"/>
    </row>
    <row r="19">
      <c r="A19" s="67" t="s">
        <v>200</v>
      </c>
      <c r="B19" s="69" t="s">
        <v>177</v>
      </c>
      <c r="C19" s="69" t="s">
        <v>178</v>
      </c>
      <c r="D19" s="69" t="s">
        <v>179</v>
      </c>
      <c r="E19" s="83" t="s">
        <v>180</v>
      </c>
      <c r="F19" s="60"/>
      <c r="G19" s="71" t="s">
        <v>201</v>
      </c>
      <c r="H19" s="71" t="s">
        <v>27</v>
      </c>
      <c r="I19" s="71" t="s">
        <v>29</v>
      </c>
      <c r="J19" s="60"/>
      <c r="K19" s="60"/>
      <c r="L19" s="60"/>
      <c r="M19" s="60"/>
      <c r="N19" s="60"/>
      <c r="O19" s="61"/>
    </row>
    <row r="20">
      <c r="A20" s="73" t="s">
        <v>202</v>
      </c>
      <c r="B20" s="75">
        <f>'Summary Sheet'!J2</f>
        <v>6</v>
      </c>
      <c r="C20" s="75">
        <f>'Summary Sheet'!K2</f>
        <v>44</v>
      </c>
      <c r="D20" s="75">
        <f>'Summary Sheet'!L2</f>
        <v>17</v>
      </c>
      <c r="E20" s="76">
        <f>'Summary Sheet'!M2</f>
        <v>2790</v>
      </c>
      <c r="F20" s="60"/>
      <c r="G20" s="75">
        <f>'Summary Sheet'!D13</f>
        <v>0</v>
      </c>
      <c r="H20" s="75">
        <f>'Summary Sheet'!D14</f>
        <v>30</v>
      </c>
      <c r="I20" s="75">
        <f>'Summary Sheet'!D15</f>
        <v>0</v>
      </c>
      <c r="J20" s="84"/>
      <c r="K20" s="84"/>
      <c r="L20" s="84"/>
      <c r="M20" s="84"/>
      <c r="N20" s="84"/>
      <c r="O20" s="61"/>
    </row>
    <row r="21" ht="15.75" customHeight="1">
      <c r="A21" s="73" t="s">
        <v>203</v>
      </c>
      <c r="B21" s="75">
        <f>'Summary Sheet'!J3</f>
        <v>0</v>
      </c>
      <c r="C21" s="75">
        <f>'Summary Sheet'!K3</f>
        <v>0</v>
      </c>
      <c r="D21" s="75">
        <f>'Summary Sheet'!L3</f>
        <v>0</v>
      </c>
      <c r="E21" s="76">
        <f>'Summary Sheet'!M3</f>
        <v>0</v>
      </c>
      <c r="F21" s="60"/>
      <c r="G21" s="84"/>
      <c r="H21" s="84"/>
      <c r="I21" s="84"/>
      <c r="J21" s="84"/>
      <c r="K21" s="84"/>
      <c r="L21" s="84"/>
      <c r="M21" s="84"/>
      <c r="N21" s="84"/>
      <c r="O21" s="61"/>
    </row>
    <row r="22" ht="15.75" customHeight="1">
      <c r="A22" s="73" t="s">
        <v>204</v>
      </c>
      <c r="B22" s="75">
        <f>'Summary Sheet'!J4</f>
        <v>27</v>
      </c>
      <c r="C22" s="75">
        <f>'Summary Sheet'!K4</f>
        <v>216</v>
      </c>
      <c r="D22" s="75">
        <f>'Summary Sheet'!L4</f>
        <v>210</v>
      </c>
      <c r="E22" s="76">
        <f>'Summary Sheet'!M4</f>
        <v>99040</v>
      </c>
      <c r="F22" s="60"/>
      <c r="G22" s="84"/>
      <c r="H22" s="84"/>
      <c r="I22" s="84"/>
      <c r="J22" s="84"/>
      <c r="K22" s="60"/>
      <c r="L22" s="60"/>
      <c r="M22" s="60"/>
      <c r="N22" s="60"/>
      <c r="O22" s="61"/>
    </row>
    <row r="23" ht="15.75" customHeight="1">
      <c r="A23" s="73" t="s">
        <v>205</v>
      </c>
      <c r="B23" s="75">
        <f>'Summary Sheet'!J5</f>
        <v>0</v>
      </c>
      <c r="C23" s="75">
        <f>'Summary Sheet'!K5</f>
        <v>0</v>
      </c>
      <c r="D23" s="75">
        <f>'Summary Sheet'!L5</f>
        <v>0</v>
      </c>
      <c r="E23" s="76">
        <f>'Summary Sheet'!M5</f>
        <v>0</v>
      </c>
      <c r="F23" s="60"/>
      <c r="G23" s="60"/>
      <c r="H23" s="60"/>
      <c r="I23" s="60"/>
      <c r="J23" s="60"/>
      <c r="K23" s="84"/>
      <c r="L23" s="84"/>
      <c r="M23" s="84"/>
      <c r="N23" s="84"/>
      <c r="O23" s="61"/>
    </row>
    <row r="24" ht="15.75" customHeight="1">
      <c r="A24" s="73" t="s">
        <v>206</v>
      </c>
      <c r="B24" s="75">
        <f>'Summary Sheet'!J6</f>
        <v>0</v>
      </c>
      <c r="C24" s="75">
        <f>'Summary Sheet'!K6</f>
        <v>0</v>
      </c>
      <c r="D24" s="75">
        <f>'Summary Sheet'!L6</f>
        <v>0</v>
      </c>
      <c r="E24" s="76">
        <f>'Summary Sheet'!M6</f>
        <v>0</v>
      </c>
      <c r="F24" s="60"/>
      <c r="G24" s="84"/>
      <c r="H24" s="84"/>
      <c r="I24" s="84"/>
      <c r="J24" s="84"/>
      <c r="K24" s="84"/>
      <c r="L24" s="84"/>
      <c r="M24" s="84"/>
      <c r="N24" s="84"/>
      <c r="O24" s="61"/>
    </row>
    <row r="25" ht="15.75" customHeight="1">
      <c r="A25" s="73" t="s">
        <v>207</v>
      </c>
      <c r="B25" s="75">
        <f>'Summary Sheet'!J7</f>
        <v>32</v>
      </c>
      <c r="C25" s="75">
        <f>'Summary Sheet'!K7</f>
        <v>247</v>
      </c>
      <c r="D25" s="75">
        <f>'Summary Sheet'!L7</f>
        <v>117</v>
      </c>
      <c r="E25" s="76">
        <f>'Summary Sheet'!M7</f>
        <v>53790</v>
      </c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ht="15.75" customHeight="1">
      <c r="A26" s="73" t="s">
        <v>208</v>
      </c>
      <c r="B26" s="75">
        <f>'Summary Sheet'!J8</f>
        <v>13</v>
      </c>
      <c r="C26" s="75">
        <f>'Summary Sheet'!K8</f>
        <v>73</v>
      </c>
      <c r="D26" s="75">
        <f>'Summary Sheet'!L8</f>
        <v>119</v>
      </c>
      <c r="E26" s="76">
        <f>'Summary Sheet'!M8</f>
        <v>16710</v>
      </c>
      <c r="F26" s="60"/>
      <c r="G26" s="60"/>
      <c r="H26" s="60"/>
      <c r="I26" s="60"/>
      <c r="J26" s="60"/>
      <c r="K26" s="60"/>
      <c r="L26" s="60"/>
      <c r="M26" s="60"/>
      <c r="N26" s="60"/>
      <c r="O26" s="61"/>
    </row>
    <row r="27" ht="15.75" customHeight="1">
      <c r="A27" s="73" t="s">
        <v>209</v>
      </c>
      <c r="B27" s="75">
        <f>'Summary Sheet'!J9</f>
        <v>11</v>
      </c>
      <c r="C27" s="75">
        <f>'Summary Sheet'!K9</f>
        <v>234</v>
      </c>
      <c r="D27" s="75">
        <f>'Summary Sheet'!L9</f>
        <v>62</v>
      </c>
      <c r="E27" s="76">
        <f>'Summary Sheet'!M9</f>
        <v>38040</v>
      </c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ht="15.75" customHeight="1">
      <c r="A28" s="73" t="s">
        <v>210</v>
      </c>
      <c r="B28" s="75">
        <f>'Summary Sheet'!J10</f>
        <v>2</v>
      </c>
      <c r="C28" s="75">
        <f>'Summary Sheet'!K10</f>
        <v>31</v>
      </c>
      <c r="D28" s="75">
        <f>'Summary Sheet'!L10</f>
        <v>5</v>
      </c>
      <c r="E28" s="76">
        <f>'Summary Sheet'!M10</f>
        <v>2550</v>
      </c>
      <c r="F28" s="60"/>
      <c r="G28" s="84"/>
      <c r="H28" s="84"/>
      <c r="I28" s="84"/>
      <c r="J28" s="84"/>
      <c r="K28" s="84"/>
      <c r="L28" s="84"/>
      <c r="M28" s="84"/>
      <c r="N28" s="84"/>
      <c r="O28" s="61"/>
    </row>
    <row r="29" ht="15.75" customHeight="1">
      <c r="A29" s="73" t="s">
        <v>211</v>
      </c>
      <c r="B29" s="75">
        <f>'Summary Sheet'!J11</f>
        <v>3</v>
      </c>
      <c r="C29" s="75">
        <f>'Summary Sheet'!K11</f>
        <v>26</v>
      </c>
      <c r="D29" s="75">
        <f>'Summary Sheet'!L11</f>
        <v>15</v>
      </c>
      <c r="E29" s="76">
        <f>'Summary Sheet'!M11</f>
        <v>3780</v>
      </c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ht="15.75" customHeight="1">
      <c r="A30" s="73" t="s">
        <v>212</v>
      </c>
      <c r="B30" s="75">
        <f>'Summary Sheet'!J12</f>
        <v>10</v>
      </c>
      <c r="C30" s="75">
        <f>'Summary Sheet'!K12</f>
        <v>90</v>
      </c>
      <c r="D30" s="75">
        <f>'Summary Sheet'!L12</f>
        <v>56</v>
      </c>
      <c r="E30" s="76">
        <f>'Summary Sheet'!M12</f>
        <v>14520</v>
      </c>
      <c r="F30" s="60"/>
      <c r="G30" s="60"/>
      <c r="H30" s="60"/>
      <c r="I30" s="60"/>
      <c r="J30" s="60"/>
      <c r="K30" s="60"/>
      <c r="L30" s="60"/>
      <c r="M30" s="60"/>
      <c r="N30" s="60"/>
      <c r="O30" s="61"/>
    </row>
    <row r="31" ht="15.75" customHeight="1">
      <c r="A31" s="85" t="s">
        <v>213</v>
      </c>
      <c r="B31" s="75">
        <f>'Summary Sheet'!J13</f>
        <v>0</v>
      </c>
      <c r="C31" s="75">
        <f>'Summary Sheet'!K13</f>
        <v>0</v>
      </c>
      <c r="D31" s="75">
        <f>'Summary Sheet'!L13</f>
        <v>0</v>
      </c>
      <c r="E31" s="76">
        <f>'Summary Sheet'!M13</f>
        <v>0</v>
      </c>
      <c r="F31" s="60"/>
      <c r="G31" s="60"/>
      <c r="H31" s="60"/>
      <c r="I31" s="60"/>
      <c r="J31" s="60"/>
      <c r="K31" s="60"/>
      <c r="L31" s="60"/>
      <c r="M31" s="60"/>
      <c r="N31" s="60"/>
      <c r="O31" s="61"/>
    </row>
    <row r="32" ht="15.75" customHeight="1">
      <c r="A32" s="73" t="s">
        <v>197</v>
      </c>
      <c r="B32" s="75">
        <f>'Summary Sheet'!J14</f>
        <v>0</v>
      </c>
      <c r="C32" s="75">
        <f>'Summary Sheet'!K14</f>
        <v>0</v>
      </c>
      <c r="D32" s="75">
        <f>'Summary Sheet'!L14</f>
        <v>0</v>
      </c>
      <c r="E32" s="76">
        <f>'Summary Sheet'!M14</f>
        <v>0</v>
      </c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ht="15.75" customHeight="1">
      <c r="A33" s="63"/>
      <c r="B33" s="60"/>
      <c r="C33" s="60"/>
      <c r="D33" s="60"/>
      <c r="E33" s="78"/>
      <c r="F33" s="60"/>
      <c r="G33" s="60"/>
      <c r="H33" s="60"/>
      <c r="I33" s="60"/>
      <c r="J33" s="60"/>
      <c r="K33" s="60"/>
      <c r="L33" s="60"/>
      <c r="M33" s="60"/>
      <c r="N33" s="60"/>
      <c r="O33" s="61"/>
    </row>
    <row r="34" ht="15.75" customHeight="1">
      <c r="A34" s="86" t="s">
        <v>198</v>
      </c>
      <c r="B34" s="87">
        <f t="shared" ref="B34:E34" si="3">SUM(B20:B32)</f>
        <v>104</v>
      </c>
      <c r="C34" s="87">
        <f t="shared" si="3"/>
        <v>961</v>
      </c>
      <c r="D34" s="87">
        <f t="shared" si="3"/>
        <v>601</v>
      </c>
      <c r="E34" s="88">
        <f t="shared" si="3"/>
        <v>231220</v>
      </c>
      <c r="F34" s="89"/>
      <c r="G34" s="89"/>
      <c r="H34" s="89"/>
      <c r="I34" s="89"/>
      <c r="J34" s="89"/>
      <c r="K34" s="89"/>
      <c r="L34" s="89"/>
      <c r="M34" s="89"/>
      <c r="N34" s="89"/>
      <c r="O34" s="90"/>
    </row>
    <row r="35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J2"/>
    <mergeCell ref="B3:J3"/>
  </mergeCells>
  <printOptions/>
  <pageMargins bottom="0.75" footer="0.0" header="0.0" left="0.7" right="0.7" top="0.75"/>
  <pageSetup scale="9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27.86"/>
    <col customWidth="1" min="3" max="3" width="20.71"/>
    <col customWidth="1" min="4" max="4" width="34.14"/>
    <col customWidth="1" min="5" max="5" width="20.71"/>
    <col customWidth="1" min="6" max="26" width="8.86"/>
  </cols>
  <sheetData>
    <row r="1">
      <c r="A1" s="91" t="s">
        <v>214</v>
      </c>
      <c r="B1" s="92"/>
      <c r="C1" s="93"/>
      <c r="D1" s="46"/>
      <c r="E1" s="93"/>
      <c r="F1" s="46"/>
    </row>
    <row r="2">
      <c r="A2" s="94" t="s">
        <v>171</v>
      </c>
      <c r="B2" s="95"/>
      <c r="C2" s="96"/>
      <c r="D2" s="96"/>
      <c r="E2" s="96"/>
      <c r="G2" s="46"/>
    </row>
    <row r="3">
      <c r="A3" s="97"/>
      <c r="B3" s="98" t="s">
        <v>215</v>
      </c>
      <c r="C3" s="99"/>
      <c r="D3" s="98"/>
      <c r="E3" s="93"/>
      <c r="F3" s="46"/>
    </row>
    <row r="4">
      <c r="A4" s="100"/>
      <c r="B4" s="46"/>
      <c r="C4" s="93"/>
      <c r="D4" s="46"/>
      <c r="E4" s="93"/>
      <c r="F4" s="46"/>
    </row>
    <row r="5">
      <c r="A5" s="100"/>
      <c r="B5" s="101" t="s">
        <v>198</v>
      </c>
      <c r="C5" s="102">
        <f>SUM(C7:C63)</f>
        <v>0</v>
      </c>
      <c r="D5" s="101"/>
      <c r="E5" s="102">
        <f>SUM(E7:E63)</f>
        <v>0</v>
      </c>
      <c r="F5" s="46"/>
    </row>
    <row r="6">
      <c r="A6" s="100"/>
      <c r="B6" s="103" t="s">
        <v>216</v>
      </c>
      <c r="C6" s="104" t="s">
        <v>217</v>
      </c>
      <c r="D6" s="105" t="s">
        <v>218</v>
      </c>
      <c r="E6" s="106" t="s">
        <v>219</v>
      </c>
      <c r="F6" s="46"/>
    </row>
    <row r="7">
      <c r="A7" s="100"/>
      <c r="B7" s="107"/>
      <c r="C7" s="108"/>
      <c r="D7" s="107"/>
      <c r="E7" s="107"/>
      <c r="F7" s="46"/>
    </row>
    <row r="8">
      <c r="A8" s="100"/>
      <c r="B8" s="109"/>
      <c r="C8" s="109"/>
      <c r="D8" s="110"/>
      <c r="E8" s="109"/>
      <c r="F8" s="46"/>
    </row>
    <row r="9">
      <c r="A9" s="100"/>
      <c r="B9" s="109"/>
      <c r="C9" s="109"/>
      <c r="D9" s="110"/>
      <c r="E9" s="109"/>
      <c r="F9" s="46"/>
    </row>
    <row r="10">
      <c r="A10" s="100"/>
      <c r="B10" s="109"/>
      <c r="C10" s="109"/>
      <c r="D10" s="110"/>
      <c r="E10" s="109"/>
      <c r="F10" s="46"/>
    </row>
    <row r="11">
      <c r="A11" s="100"/>
      <c r="B11" s="109"/>
      <c r="C11" s="109"/>
      <c r="D11" s="110"/>
      <c r="E11" s="109"/>
      <c r="F11" s="46"/>
    </row>
    <row r="12">
      <c r="A12" s="100"/>
      <c r="B12" s="109"/>
      <c r="C12" s="109"/>
      <c r="D12" s="110"/>
      <c r="E12" s="109"/>
      <c r="F12" s="46"/>
    </row>
    <row r="13">
      <c r="A13" s="100"/>
      <c r="B13" s="109"/>
      <c r="C13" s="109"/>
      <c r="D13" s="110"/>
      <c r="E13" s="109"/>
      <c r="F13" s="46"/>
    </row>
    <row r="14">
      <c r="A14" s="100"/>
      <c r="B14" s="109"/>
      <c r="C14" s="109"/>
      <c r="D14" s="110"/>
      <c r="E14" s="109"/>
      <c r="F14" s="46"/>
    </row>
    <row r="15">
      <c r="A15" s="100"/>
      <c r="B15" s="111"/>
      <c r="C15" s="111"/>
      <c r="D15" s="111"/>
      <c r="E15" s="111"/>
      <c r="F15" s="46"/>
    </row>
    <row r="16">
      <c r="A16" s="100"/>
      <c r="B16" s="111"/>
      <c r="C16" s="111"/>
      <c r="D16" s="111"/>
      <c r="E16" s="111"/>
      <c r="F16" s="46"/>
    </row>
    <row r="17">
      <c r="A17" s="100"/>
      <c r="B17" s="111"/>
      <c r="C17" s="111"/>
      <c r="D17" s="111"/>
      <c r="E17" s="111"/>
      <c r="F17" s="46"/>
    </row>
    <row r="18">
      <c r="A18" s="100"/>
      <c r="B18" s="111"/>
      <c r="C18" s="111"/>
      <c r="D18" s="111"/>
      <c r="E18" s="111"/>
      <c r="F18" s="46"/>
    </row>
    <row r="19">
      <c r="A19" s="100"/>
      <c r="B19" s="111"/>
      <c r="C19" s="111"/>
      <c r="D19" s="111"/>
      <c r="E19" s="111"/>
      <c r="F19" s="46"/>
    </row>
    <row r="20">
      <c r="A20" s="100"/>
      <c r="B20" s="111"/>
      <c r="C20" s="111"/>
      <c r="D20" s="111"/>
      <c r="E20" s="111"/>
      <c r="F20" s="46"/>
    </row>
    <row r="21" ht="15.75" customHeight="1">
      <c r="A21" s="100"/>
      <c r="B21" s="111"/>
      <c r="C21" s="111"/>
      <c r="D21" s="111"/>
      <c r="E21" s="111"/>
      <c r="F21" s="46"/>
    </row>
    <row r="22" ht="15.75" customHeight="1">
      <c r="A22" s="100"/>
      <c r="B22" s="111"/>
      <c r="C22" s="111"/>
      <c r="D22" s="111"/>
      <c r="E22" s="111"/>
      <c r="F22" s="46"/>
    </row>
    <row r="23" ht="15.75" customHeight="1">
      <c r="A23" s="100"/>
      <c r="B23" s="111"/>
      <c r="C23" s="111"/>
      <c r="D23" s="111"/>
      <c r="E23" s="111"/>
      <c r="F23" s="46"/>
    </row>
    <row r="24" ht="15.75" customHeight="1">
      <c r="A24" s="100"/>
      <c r="B24" s="111"/>
      <c r="C24" s="111"/>
      <c r="D24" s="111"/>
      <c r="E24" s="111"/>
      <c r="F24" s="46"/>
    </row>
    <row r="25" ht="15.75" customHeight="1">
      <c r="A25" s="100"/>
      <c r="B25" s="111"/>
      <c r="C25" s="111"/>
      <c r="D25" s="111"/>
      <c r="E25" s="111"/>
      <c r="F25" s="46"/>
    </row>
    <row r="26" ht="15.75" customHeight="1">
      <c r="A26" s="100"/>
      <c r="B26" s="111"/>
      <c r="C26" s="111"/>
      <c r="D26" s="111"/>
      <c r="E26" s="111"/>
      <c r="F26" s="46"/>
    </row>
    <row r="27" ht="15.75" customHeight="1">
      <c r="A27" s="100"/>
      <c r="B27" s="46"/>
      <c r="C27" s="46"/>
      <c r="D27" s="46"/>
      <c r="E27" s="46"/>
      <c r="F27" s="46"/>
    </row>
    <row r="28" ht="15.75" customHeight="1">
      <c r="A28" s="100"/>
      <c r="B28" s="46"/>
      <c r="C28" s="46"/>
      <c r="D28" s="46"/>
      <c r="E28" s="46"/>
      <c r="F28" s="46"/>
    </row>
    <row r="29" ht="15.75" customHeight="1">
      <c r="A29" s="100"/>
      <c r="B29" s="46"/>
      <c r="C29" s="46"/>
      <c r="D29" s="46"/>
      <c r="E29" s="46"/>
      <c r="F29" s="46"/>
    </row>
    <row r="30" ht="15.75" customHeight="1">
      <c r="A30" s="100"/>
      <c r="B30" s="46"/>
      <c r="C30" s="46"/>
      <c r="D30" s="46"/>
      <c r="E30" s="46"/>
      <c r="F30" s="46"/>
    </row>
    <row r="31" ht="15.75" customHeight="1">
      <c r="A31" s="100"/>
      <c r="B31" s="46"/>
      <c r="C31" s="46"/>
      <c r="D31" s="46"/>
      <c r="E31" s="46"/>
      <c r="F31" s="46"/>
    </row>
    <row r="32" ht="15.75" customHeight="1">
      <c r="A32" s="100"/>
      <c r="B32" s="46"/>
      <c r="C32" s="46"/>
      <c r="D32" s="46"/>
      <c r="E32" s="46"/>
      <c r="F32" s="46"/>
    </row>
    <row r="33" ht="15.75" customHeight="1">
      <c r="A33" s="100"/>
      <c r="B33" s="46"/>
      <c r="C33" s="46"/>
      <c r="D33" s="46"/>
      <c r="E33" s="46"/>
      <c r="F33" s="46"/>
    </row>
    <row r="34" ht="15.75" customHeight="1">
      <c r="A34" s="100"/>
      <c r="B34" s="46"/>
      <c r="C34" s="46"/>
      <c r="D34" s="46"/>
      <c r="E34" s="46"/>
      <c r="F34" s="46"/>
    </row>
    <row r="35" ht="15.75" customHeight="1">
      <c r="A35" s="100"/>
      <c r="B35" s="46"/>
      <c r="C35" s="46"/>
      <c r="D35" s="46"/>
      <c r="E35" s="46"/>
      <c r="F35" s="46"/>
    </row>
    <row r="36" ht="15.75" customHeight="1">
      <c r="A36" s="100"/>
      <c r="B36" s="46"/>
      <c r="C36" s="46"/>
      <c r="D36" s="46"/>
      <c r="E36" s="46"/>
      <c r="F36" s="46"/>
    </row>
    <row r="37" ht="15.75" customHeight="1">
      <c r="A37" s="100"/>
      <c r="B37" s="46"/>
      <c r="C37" s="46"/>
      <c r="D37" s="46"/>
      <c r="E37" s="46"/>
      <c r="F37" s="46"/>
    </row>
    <row r="38" ht="15.75" customHeight="1">
      <c r="A38" s="100"/>
      <c r="B38" s="46"/>
      <c r="C38" s="46"/>
      <c r="D38" s="46"/>
      <c r="E38" s="46"/>
      <c r="F38" s="46"/>
    </row>
    <row r="39" ht="15.75" customHeight="1">
      <c r="A39" s="100"/>
      <c r="B39" s="46"/>
      <c r="C39" s="46"/>
      <c r="D39" s="46"/>
      <c r="E39" s="46"/>
      <c r="F39" s="46"/>
    </row>
    <row r="40" ht="15.75" customHeight="1">
      <c r="A40" s="100"/>
      <c r="B40" s="46"/>
      <c r="C40" s="46"/>
      <c r="D40" s="46"/>
      <c r="E40" s="46"/>
      <c r="F40" s="46"/>
    </row>
    <row r="41" ht="15.75" customHeight="1">
      <c r="A41" s="100"/>
      <c r="B41" s="46"/>
      <c r="C41" s="46"/>
      <c r="D41" s="46"/>
      <c r="E41" s="46"/>
      <c r="F41" s="46"/>
    </row>
    <row r="42" ht="15.75" customHeight="1">
      <c r="A42" s="100"/>
      <c r="B42" s="46"/>
      <c r="C42" s="46"/>
      <c r="D42" s="46"/>
      <c r="E42" s="46"/>
      <c r="F42" s="46"/>
    </row>
    <row r="43" ht="15.75" customHeight="1">
      <c r="A43" s="100"/>
      <c r="B43" s="46"/>
      <c r="C43" s="46"/>
      <c r="D43" s="46"/>
      <c r="E43" s="46"/>
      <c r="F43" s="46"/>
    </row>
    <row r="44" ht="15.75" customHeight="1">
      <c r="A44" s="100"/>
      <c r="B44" s="46"/>
      <c r="C44" s="46"/>
      <c r="D44" s="46"/>
      <c r="E44" s="46"/>
      <c r="F44" s="46"/>
    </row>
    <row r="45" ht="15.75" customHeight="1">
      <c r="A45" s="100"/>
      <c r="B45" s="46"/>
      <c r="C45" s="46"/>
      <c r="D45" s="46"/>
      <c r="E45" s="46"/>
      <c r="F45" s="46"/>
    </row>
    <row r="46" ht="15.75" customHeight="1">
      <c r="A46" s="100"/>
      <c r="B46" s="46"/>
      <c r="C46" s="46"/>
      <c r="D46" s="46"/>
      <c r="E46" s="46"/>
      <c r="F46" s="46"/>
    </row>
    <row r="47" ht="15.75" customHeight="1">
      <c r="A47" s="100"/>
      <c r="B47" s="46"/>
      <c r="C47" s="46"/>
      <c r="D47" s="46"/>
      <c r="E47" s="46"/>
      <c r="F47" s="46"/>
    </row>
    <row r="48" ht="15.75" customHeight="1">
      <c r="A48" s="100"/>
      <c r="B48" s="46"/>
      <c r="C48" s="46"/>
      <c r="D48" s="46"/>
      <c r="E48" s="46"/>
      <c r="F48" s="46"/>
    </row>
    <row r="49" ht="15.75" customHeight="1">
      <c r="A49" s="100"/>
      <c r="B49" s="46"/>
      <c r="C49" s="46"/>
      <c r="D49" s="46"/>
      <c r="E49" s="46"/>
      <c r="F49" s="46"/>
    </row>
    <row r="50" ht="15.75" customHeight="1">
      <c r="A50" s="100"/>
      <c r="B50" s="46"/>
      <c r="C50" s="46"/>
      <c r="D50" s="46"/>
      <c r="E50" s="46"/>
      <c r="F50" s="46"/>
    </row>
    <row r="51" ht="15.75" customHeight="1">
      <c r="A51" s="100"/>
      <c r="B51" s="46"/>
      <c r="C51" s="46"/>
      <c r="D51" s="46"/>
      <c r="E51" s="46"/>
      <c r="F51" s="46"/>
    </row>
    <row r="52" ht="15.75" customHeight="1">
      <c r="A52" s="100"/>
      <c r="B52" s="46"/>
      <c r="C52" s="46"/>
      <c r="D52" s="46"/>
      <c r="E52" s="46"/>
      <c r="F52" s="46"/>
    </row>
    <row r="53" ht="15.75" customHeight="1">
      <c r="A53" s="100"/>
      <c r="B53" s="46"/>
      <c r="C53" s="46"/>
      <c r="D53" s="46"/>
      <c r="E53" s="46"/>
      <c r="F53" s="46"/>
    </row>
    <row r="54" ht="15.75" customHeight="1">
      <c r="A54" s="100"/>
      <c r="B54" s="46"/>
      <c r="C54" s="46"/>
      <c r="D54" s="46"/>
      <c r="E54" s="46"/>
      <c r="F54" s="46"/>
    </row>
    <row r="55" ht="15.75" customHeight="1">
      <c r="A55" s="100"/>
      <c r="B55" s="46"/>
      <c r="C55" s="46"/>
      <c r="D55" s="46"/>
      <c r="E55" s="46"/>
      <c r="F55" s="46"/>
    </row>
    <row r="56" ht="15.75" customHeight="1">
      <c r="A56" s="100"/>
      <c r="B56" s="46"/>
      <c r="C56" s="46"/>
      <c r="D56" s="46"/>
      <c r="E56" s="46"/>
      <c r="F56" s="46"/>
    </row>
    <row r="57" ht="15.75" customHeight="1">
      <c r="A57" s="100"/>
      <c r="B57" s="46"/>
      <c r="C57" s="46"/>
      <c r="D57" s="46"/>
      <c r="E57" s="46"/>
      <c r="F57" s="46"/>
    </row>
    <row r="58" ht="15.75" customHeight="1">
      <c r="A58" s="100"/>
      <c r="B58" s="46"/>
      <c r="C58" s="46"/>
      <c r="D58" s="46"/>
      <c r="E58" s="46"/>
      <c r="F58" s="46"/>
    </row>
    <row r="59" ht="15.75" customHeight="1">
      <c r="A59" s="100"/>
      <c r="B59" s="46"/>
      <c r="C59" s="46"/>
      <c r="D59" s="46"/>
      <c r="E59" s="46"/>
      <c r="F59" s="46"/>
    </row>
    <row r="60" ht="15.75" customHeight="1">
      <c r="A60" s="100"/>
      <c r="B60" s="46"/>
      <c r="C60" s="46"/>
      <c r="D60" s="46"/>
      <c r="E60" s="46"/>
      <c r="F60" s="46"/>
    </row>
    <row r="61" ht="15.75" customHeight="1">
      <c r="A61" s="100"/>
      <c r="B61" s="46"/>
      <c r="C61" s="46"/>
      <c r="D61" s="46"/>
      <c r="E61" s="46"/>
      <c r="F61" s="46"/>
    </row>
    <row r="62" ht="15.75" customHeight="1">
      <c r="A62" s="100"/>
      <c r="B62" s="46"/>
      <c r="C62" s="46"/>
      <c r="D62" s="46"/>
      <c r="E62" s="46"/>
      <c r="F62" s="46"/>
    </row>
    <row r="63" ht="15.75" customHeight="1">
      <c r="A63" s="112"/>
      <c r="B63" s="113"/>
      <c r="C63" s="113"/>
      <c r="D63" s="113"/>
      <c r="E63" s="113"/>
      <c r="F63" s="113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8.86"/>
    <col customWidth="1" min="3" max="3" width="16.29"/>
    <col customWidth="1" min="4" max="4" width="12.29"/>
    <col customWidth="1" min="5" max="7" width="15.29"/>
    <col customWidth="1" min="8" max="8" width="16.14"/>
    <col customWidth="1" hidden="1" min="9" max="9" width="9.14"/>
    <col customWidth="1" min="10" max="26" width="8.86"/>
  </cols>
  <sheetData>
    <row r="1">
      <c r="A1" s="114" t="s">
        <v>220</v>
      </c>
      <c r="B1" s="51"/>
      <c r="C1" s="51"/>
      <c r="D1" s="51"/>
      <c r="E1" s="51"/>
      <c r="F1" s="51"/>
      <c r="G1" s="51"/>
      <c r="H1" s="115"/>
      <c r="I1" s="115"/>
      <c r="J1" s="46"/>
    </row>
    <row r="2">
      <c r="A2" s="116" t="s">
        <v>221</v>
      </c>
      <c r="B2" s="46"/>
      <c r="C2" s="46"/>
      <c r="D2" s="46"/>
      <c r="E2" s="46"/>
      <c r="F2" s="46"/>
      <c r="G2" s="46"/>
      <c r="H2" s="117"/>
      <c r="I2" s="117"/>
      <c r="J2" s="46"/>
    </row>
    <row r="3">
      <c r="A3" s="116" t="s">
        <v>171</v>
      </c>
      <c r="B3" s="118" t="str">
        <f>'Form A'!B2:J2</f>
        <v>Owego Apalachin Teacher Resource and Technology Center</v>
      </c>
      <c r="C3" s="46"/>
      <c r="D3" s="46"/>
      <c r="E3" s="46"/>
      <c r="F3" s="46"/>
      <c r="G3" s="46"/>
      <c r="H3" s="117"/>
      <c r="I3" s="117"/>
      <c r="J3" s="46"/>
    </row>
    <row r="4">
      <c r="A4" s="100"/>
      <c r="B4" s="46"/>
      <c r="C4" s="119"/>
      <c r="D4" s="46"/>
      <c r="E4" s="46"/>
      <c r="F4" s="46"/>
      <c r="G4" s="46"/>
      <c r="H4" s="117"/>
      <c r="I4" s="117"/>
      <c r="J4" s="46"/>
    </row>
    <row r="5">
      <c r="A5" s="100"/>
      <c r="B5" s="119" t="s">
        <v>222</v>
      </c>
      <c r="C5" s="46"/>
      <c r="D5" s="46"/>
      <c r="F5" s="120" t="s">
        <v>223</v>
      </c>
      <c r="G5" s="120" t="s">
        <v>224</v>
      </c>
      <c r="H5" s="121" t="s">
        <v>225</v>
      </c>
      <c r="I5" s="117"/>
      <c r="J5" s="46"/>
    </row>
    <row r="6">
      <c r="A6" s="100"/>
      <c r="B6" s="46"/>
      <c r="C6" s="46"/>
      <c r="D6" s="46"/>
      <c r="F6" s="120" t="s">
        <v>226</v>
      </c>
      <c r="G6" s="120" t="s">
        <v>227</v>
      </c>
      <c r="H6" s="121" t="s">
        <v>228</v>
      </c>
      <c r="I6" s="117"/>
      <c r="J6" s="46"/>
    </row>
    <row r="7">
      <c r="A7" s="100"/>
      <c r="B7" s="46"/>
      <c r="C7" s="46" t="s">
        <v>229</v>
      </c>
      <c r="D7" s="46"/>
      <c r="F7" s="122">
        <v>0.0</v>
      </c>
      <c r="G7" s="122">
        <v>0.0</v>
      </c>
      <c r="H7" s="123">
        <v>0.0</v>
      </c>
      <c r="I7" s="117"/>
      <c r="J7" s="46"/>
    </row>
    <row r="8">
      <c r="A8" s="100"/>
      <c r="B8" s="46"/>
      <c r="C8" s="46" t="s">
        <v>230</v>
      </c>
      <c r="D8" s="46"/>
      <c r="F8" s="122">
        <v>27917.0</v>
      </c>
      <c r="G8" s="122">
        <v>0.0</v>
      </c>
      <c r="H8" s="123">
        <v>27917.0</v>
      </c>
      <c r="I8" s="117"/>
      <c r="J8" s="46"/>
    </row>
    <row r="9">
      <c r="A9" s="100"/>
      <c r="B9" s="46"/>
      <c r="C9" s="46" t="s">
        <v>231</v>
      </c>
      <c r="D9" s="124"/>
      <c r="E9" s="125"/>
      <c r="F9" s="122">
        <v>0.0</v>
      </c>
      <c r="G9" s="122">
        <v>0.0</v>
      </c>
      <c r="H9" s="123">
        <v>0.0</v>
      </c>
      <c r="I9" s="117"/>
      <c r="J9" s="46"/>
    </row>
    <row r="10">
      <c r="A10" s="100"/>
      <c r="B10" s="46"/>
      <c r="C10" s="46" t="s">
        <v>232</v>
      </c>
      <c r="D10" s="124"/>
      <c r="E10" s="125"/>
      <c r="F10" s="122">
        <v>0.0</v>
      </c>
      <c r="G10" s="122">
        <v>0.0</v>
      </c>
      <c r="H10" s="123">
        <v>0.0</v>
      </c>
      <c r="I10" s="117"/>
      <c r="J10" s="46"/>
    </row>
    <row r="11">
      <c r="A11" s="100"/>
      <c r="B11" s="46"/>
      <c r="C11" s="46"/>
      <c r="D11" s="46" t="s">
        <v>198</v>
      </c>
      <c r="F11" s="126">
        <f t="shared" ref="F11:H11" si="1">SUM(F7:F10)</f>
        <v>27917</v>
      </c>
      <c r="G11" s="126">
        <f t="shared" si="1"/>
        <v>0</v>
      </c>
      <c r="H11" s="127">
        <f t="shared" si="1"/>
        <v>27917</v>
      </c>
      <c r="I11" s="117"/>
      <c r="J11" s="46"/>
    </row>
    <row r="12">
      <c r="A12" s="100"/>
      <c r="B12" s="46"/>
      <c r="C12" s="46"/>
      <c r="D12" s="46"/>
      <c r="E12" s="120"/>
      <c r="F12" s="120"/>
      <c r="G12" s="120"/>
      <c r="H12" s="117"/>
      <c r="I12" s="117"/>
      <c r="J12" s="46"/>
    </row>
    <row r="13">
      <c r="A13" s="100"/>
      <c r="B13" s="46"/>
      <c r="C13" s="46"/>
      <c r="D13" s="46"/>
      <c r="E13" s="120"/>
      <c r="F13" s="120"/>
      <c r="G13" s="120"/>
      <c r="H13" s="117"/>
      <c r="I13" s="117"/>
      <c r="J13" s="46"/>
    </row>
    <row r="14">
      <c r="A14" s="100"/>
      <c r="B14" s="119" t="s">
        <v>233</v>
      </c>
      <c r="C14" s="119"/>
      <c r="D14" s="119"/>
      <c r="E14" s="119"/>
      <c r="F14" s="46"/>
      <c r="G14" s="46"/>
      <c r="H14" s="117"/>
      <c r="I14" s="117"/>
      <c r="J14" s="46"/>
    </row>
    <row r="15">
      <c r="A15" s="100"/>
      <c r="B15" s="128" t="s">
        <v>234</v>
      </c>
      <c r="C15" s="46"/>
      <c r="D15" s="46"/>
      <c r="E15" s="46"/>
      <c r="F15" s="46"/>
      <c r="G15" s="129" t="s">
        <v>235</v>
      </c>
      <c r="H15" s="130" t="s">
        <v>236</v>
      </c>
      <c r="I15" s="117"/>
      <c r="J15" s="46"/>
    </row>
    <row r="16">
      <c r="A16" s="100"/>
      <c r="B16" s="46"/>
      <c r="C16" s="46"/>
      <c r="D16" s="46"/>
      <c r="E16" s="46"/>
      <c r="F16" s="46"/>
      <c r="G16" s="129" t="s">
        <v>237</v>
      </c>
      <c r="H16" s="130" t="s">
        <v>238</v>
      </c>
      <c r="I16" s="117"/>
      <c r="J16" s="46"/>
    </row>
    <row r="17">
      <c r="A17" s="100"/>
      <c r="B17" s="46"/>
      <c r="C17" s="46" t="s">
        <v>239</v>
      </c>
      <c r="D17" s="46"/>
      <c r="E17" s="46"/>
      <c r="F17" s="131"/>
      <c r="G17" s="132">
        <v>475.0</v>
      </c>
      <c r="H17" s="133">
        <v>486.0</v>
      </c>
      <c r="I17" s="117"/>
      <c r="J17" s="46"/>
    </row>
    <row r="18">
      <c r="A18" s="134"/>
      <c r="B18" s="46"/>
      <c r="C18" s="46" t="s">
        <v>240</v>
      </c>
      <c r="D18" s="46"/>
      <c r="E18" s="46"/>
      <c r="F18" s="131"/>
      <c r="G18" s="132">
        <v>0.0</v>
      </c>
      <c r="H18" s="133">
        <v>0.0</v>
      </c>
      <c r="I18" s="117"/>
      <c r="J18" s="46"/>
    </row>
    <row r="19">
      <c r="A19" s="134"/>
      <c r="B19" s="46"/>
      <c r="C19" s="46" t="s">
        <v>241</v>
      </c>
      <c r="D19" s="46"/>
      <c r="E19" s="46"/>
      <c r="F19" s="135"/>
      <c r="G19" s="132">
        <v>0.0</v>
      </c>
      <c r="H19" s="133">
        <v>0.0</v>
      </c>
      <c r="I19" s="117"/>
      <c r="J19" s="46"/>
    </row>
    <row r="20">
      <c r="A20" s="134"/>
      <c r="B20" s="46"/>
      <c r="C20" s="46" t="s">
        <v>242</v>
      </c>
      <c r="D20" s="46"/>
      <c r="E20" s="46"/>
      <c r="F20" s="132">
        <v>0.0</v>
      </c>
      <c r="G20" s="131"/>
      <c r="H20" s="136"/>
      <c r="I20" s="117"/>
      <c r="J20" s="46"/>
    </row>
    <row r="21" ht="15.75" customHeight="1">
      <c r="A21" s="134"/>
      <c r="B21" s="46"/>
      <c r="C21" s="46" t="s">
        <v>243</v>
      </c>
      <c r="D21" s="46"/>
      <c r="E21" s="46"/>
      <c r="F21" s="132">
        <v>0.0</v>
      </c>
      <c r="G21" s="131"/>
      <c r="H21" s="136"/>
      <c r="I21" s="117"/>
      <c r="J21" s="46"/>
    </row>
    <row r="22" ht="15.75" customHeight="1">
      <c r="A22" s="134"/>
      <c r="B22" s="46"/>
      <c r="C22" s="46" t="s">
        <v>198</v>
      </c>
      <c r="D22" s="46"/>
      <c r="E22" s="46"/>
      <c r="F22" s="137">
        <f>SUM(F20:F21)</f>
        <v>0</v>
      </c>
      <c r="G22" s="137">
        <f t="shared" ref="G22:H22" si="2">SUM(G17:G21)</f>
        <v>475</v>
      </c>
      <c r="H22" s="138">
        <f t="shared" si="2"/>
        <v>486</v>
      </c>
      <c r="I22" s="117"/>
      <c r="J22" s="46"/>
    </row>
    <row r="23" ht="15.75" customHeight="1">
      <c r="A23" s="134"/>
      <c r="B23" s="46"/>
      <c r="C23" s="46"/>
      <c r="D23" s="46"/>
      <c r="E23" s="46"/>
      <c r="F23" s="46"/>
      <c r="G23" s="46"/>
      <c r="H23" s="117"/>
      <c r="I23" s="117"/>
      <c r="J23" s="46"/>
    </row>
    <row r="24" ht="15.75" customHeight="1">
      <c r="A24" s="134"/>
      <c r="B24" s="46"/>
      <c r="C24" s="119" t="s">
        <v>244</v>
      </c>
      <c r="D24" s="46"/>
      <c r="E24" s="118" t="s">
        <v>245</v>
      </c>
      <c r="F24" s="46"/>
      <c r="G24" s="137">
        <f>SUM(F22:H22)</f>
        <v>961</v>
      </c>
      <c r="H24" s="117"/>
      <c r="I24" s="117"/>
      <c r="J24" s="46"/>
    </row>
    <row r="25" ht="15.75" customHeight="1">
      <c r="A25" s="134"/>
      <c r="B25" s="46" t="s">
        <v>246</v>
      </c>
      <c r="C25" s="128" t="s">
        <v>247</v>
      </c>
      <c r="D25" s="128"/>
      <c r="E25" s="139"/>
      <c r="F25" s="140"/>
      <c r="G25" s="120"/>
      <c r="H25" s="117"/>
      <c r="I25" s="117"/>
      <c r="J25" s="46"/>
    </row>
    <row r="26" ht="15.75" customHeight="1">
      <c r="A26" s="134"/>
      <c r="B26" s="46"/>
      <c r="C26" s="46"/>
      <c r="D26" s="46"/>
      <c r="E26" s="46"/>
      <c r="F26" s="46"/>
      <c r="G26" s="46"/>
      <c r="H26" s="117"/>
      <c r="I26" s="117"/>
      <c r="J26" s="46"/>
    </row>
    <row r="27" ht="15.75" customHeight="1">
      <c r="A27" s="141"/>
      <c r="B27" s="119" t="s">
        <v>248</v>
      </c>
      <c r="C27" s="46"/>
      <c r="H27" s="142"/>
      <c r="I27" s="117"/>
    </row>
    <row r="28" ht="15.75" customHeight="1">
      <c r="A28" s="141"/>
      <c r="C28" s="46" t="s">
        <v>249</v>
      </c>
      <c r="D28" s="46"/>
      <c r="E28" s="46"/>
      <c r="G28" s="132">
        <v>179.0</v>
      </c>
      <c r="H28" s="142"/>
      <c r="I28" s="117"/>
    </row>
    <row r="29" ht="15.75" customHeight="1">
      <c r="A29" s="141"/>
      <c r="C29" s="143" t="s">
        <v>250</v>
      </c>
      <c r="D29" s="46"/>
      <c r="E29" s="46"/>
      <c r="G29" s="132">
        <v>5.0</v>
      </c>
      <c r="H29" s="142"/>
      <c r="I29" s="117"/>
    </row>
    <row r="30" ht="15.75" customHeight="1">
      <c r="A30" s="144"/>
      <c r="B30" s="145"/>
      <c r="C30" s="145"/>
      <c r="D30" s="145"/>
      <c r="E30" s="145"/>
      <c r="F30" s="145"/>
      <c r="G30" s="145"/>
      <c r="H30" s="146"/>
      <c r="I30" s="147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custom" allowBlank="1" showInputMessage="1" showErrorMessage="1" prompt="ERROR - Please enter a whole number." sqref="F7:H10 F17:H21 G28:G29">
      <formula1>F7=ROUND(F7,0)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11.0"/>
    <col customWidth="1" min="3" max="3" width="9.29"/>
    <col customWidth="1" min="4" max="26" width="8.71"/>
  </cols>
  <sheetData>
    <row r="1">
      <c r="A1" s="46" t="s">
        <v>251</v>
      </c>
      <c r="B1" s="46" t="s">
        <v>252</v>
      </c>
      <c r="C1" s="46" t="s">
        <v>253</v>
      </c>
      <c r="D1" s="46"/>
      <c r="E1" s="46"/>
      <c r="F1" s="45"/>
      <c r="G1" s="45"/>
      <c r="H1" s="45"/>
      <c r="I1" s="45"/>
      <c r="J1" s="148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>
      <c r="A2" s="46" t="s">
        <v>1</v>
      </c>
      <c r="B2" s="46" t="s">
        <v>31</v>
      </c>
      <c r="C2" s="46" t="s">
        <v>7</v>
      </c>
      <c r="D2" s="46" t="s">
        <v>254</v>
      </c>
      <c r="E2" s="46"/>
      <c r="F2" s="45"/>
      <c r="G2" s="45"/>
      <c r="H2" s="45"/>
      <c r="I2" s="45"/>
      <c r="J2" s="47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46" t="s">
        <v>6</v>
      </c>
      <c r="B3" s="46" t="s">
        <v>32</v>
      </c>
      <c r="C3" s="46" t="s">
        <v>9</v>
      </c>
      <c r="D3" s="46"/>
      <c r="E3" s="46"/>
      <c r="F3" s="45"/>
      <c r="G3" s="45"/>
      <c r="H3" s="45"/>
      <c r="I3" s="45"/>
      <c r="J3" s="47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46" t="s">
        <v>8</v>
      </c>
      <c r="B4" s="46" t="s">
        <v>33</v>
      </c>
      <c r="C4" s="46" t="s">
        <v>11</v>
      </c>
      <c r="D4" s="46"/>
      <c r="E4" s="46"/>
      <c r="F4" s="45"/>
      <c r="G4" s="45"/>
      <c r="H4" s="45"/>
      <c r="I4" s="45"/>
      <c r="J4" s="47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46" t="s">
        <v>10</v>
      </c>
      <c r="B5" s="46" t="s">
        <v>34</v>
      </c>
      <c r="C5" s="46" t="s">
        <v>13</v>
      </c>
      <c r="D5" s="46"/>
      <c r="E5" s="46"/>
      <c r="F5" s="45"/>
      <c r="G5" s="45"/>
      <c r="H5" s="45"/>
      <c r="I5" s="45"/>
      <c r="J5" s="47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46" t="s">
        <v>12</v>
      </c>
      <c r="B6" s="46" t="s">
        <v>255</v>
      </c>
      <c r="C6" s="46" t="s">
        <v>15</v>
      </c>
      <c r="D6" s="46"/>
      <c r="E6" s="46"/>
      <c r="F6" s="45"/>
      <c r="G6" s="45"/>
      <c r="H6" s="45"/>
      <c r="I6" s="45"/>
      <c r="J6" s="47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46" t="s">
        <v>14</v>
      </c>
      <c r="B7" s="46" t="s">
        <v>36</v>
      </c>
      <c r="C7" s="46" t="s">
        <v>17</v>
      </c>
      <c r="D7" s="46"/>
      <c r="E7" s="46"/>
      <c r="F7" s="45"/>
      <c r="G7" s="45"/>
      <c r="H7" s="45"/>
      <c r="I7" s="45"/>
      <c r="J7" s="4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46" t="s">
        <v>16</v>
      </c>
      <c r="B8" s="46" t="s">
        <v>37</v>
      </c>
      <c r="C8" s="46" t="s">
        <v>19</v>
      </c>
      <c r="D8" s="46"/>
      <c r="E8" s="46"/>
      <c r="F8" s="45"/>
      <c r="G8" s="45"/>
      <c r="H8" s="45"/>
      <c r="I8" s="45"/>
      <c r="J8" s="4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46" t="s">
        <v>41</v>
      </c>
      <c r="B9" s="46" t="s">
        <v>38</v>
      </c>
      <c r="C9" s="46" t="s">
        <v>21</v>
      </c>
      <c r="D9" s="46"/>
      <c r="E9" s="46"/>
      <c r="F9" s="45"/>
      <c r="G9" s="45"/>
      <c r="H9" s="45"/>
      <c r="I9" s="45"/>
      <c r="J9" s="4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46"/>
      <c r="B10" s="46" t="s">
        <v>39</v>
      </c>
      <c r="C10" s="46" t="s">
        <v>22</v>
      </c>
      <c r="D10" s="46"/>
      <c r="E10" s="46"/>
      <c r="F10" s="45"/>
      <c r="G10" s="45"/>
      <c r="H10" s="45"/>
      <c r="I10" s="45"/>
      <c r="J10" s="4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46"/>
      <c r="B11" s="46"/>
      <c r="C11" s="46" t="s">
        <v>23</v>
      </c>
      <c r="D11" s="46"/>
      <c r="E11" s="46"/>
      <c r="F11" s="45"/>
      <c r="G11" s="45"/>
      <c r="H11" s="45"/>
      <c r="I11" s="45"/>
      <c r="J11" s="4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46"/>
      <c r="B12" s="46"/>
      <c r="C12" s="46" t="s">
        <v>24</v>
      </c>
      <c r="D12" s="46"/>
      <c r="E12" s="45"/>
      <c r="F12" s="45"/>
      <c r="G12" s="45"/>
      <c r="H12" s="45"/>
      <c r="I12" s="45"/>
      <c r="J12" s="4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46"/>
      <c r="B13" s="46"/>
      <c r="C13" s="46" t="s">
        <v>26</v>
      </c>
      <c r="D13" s="46"/>
      <c r="E13" s="45"/>
      <c r="F13" s="45"/>
      <c r="G13" s="45"/>
      <c r="H13" s="45"/>
      <c r="I13" s="45"/>
      <c r="J13" s="4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46"/>
      <c r="B14" s="46"/>
      <c r="C14" s="46" t="s">
        <v>28</v>
      </c>
      <c r="D14" s="46"/>
      <c r="E14" s="45"/>
      <c r="F14" s="45"/>
      <c r="G14" s="45"/>
      <c r="H14" s="45"/>
      <c r="I14" s="45"/>
      <c r="J14" s="4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46"/>
      <c r="B15" s="46"/>
      <c r="C15" s="46"/>
      <c r="D15" s="46"/>
      <c r="E15" s="45"/>
      <c r="F15" s="45"/>
      <c r="G15" s="45"/>
      <c r="H15" s="45"/>
      <c r="I15" s="45"/>
      <c r="J15" s="4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149"/>
      <c r="B16" s="149"/>
      <c r="C16" s="149"/>
      <c r="D16" s="149"/>
      <c r="E16" s="149"/>
      <c r="F16" s="149"/>
      <c r="G16" s="45"/>
      <c r="H16" s="45"/>
      <c r="I16" s="45"/>
      <c r="J16" s="4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149"/>
      <c r="B17" s="149"/>
      <c r="C17" s="149"/>
      <c r="D17" s="149"/>
      <c r="E17" s="149"/>
      <c r="F17" s="149"/>
      <c r="G17" s="45"/>
      <c r="H17" s="45"/>
      <c r="I17" s="45"/>
      <c r="J17" s="47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149"/>
      <c r="B18" s="149"/>
      <c r="C18" s="149"/>
      <c r="D18" s="149"/>
      <c r="E18" s="45"/>
      <c r="F18" s="45"/>
      <c r="G18" s="45"/>
      <c r="H18" s="45"/>
      <c r="I18" s="45"/>
      <c r="J18" s="47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45"/>
      <c r="B19" s="45"/>
      <c r="C19" s="45"/>
      <c r="D19" s="45"/>
      <c r="E19" s="45"/>
      <c r="F19" s="45"/>
      <c r="G19" s="45"/>
      <c r="H19" s="45"/>
      <c r="I19" s="45"/>
      <c r="J19" s="4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45"/>
      <c r="B20" s="45"/>
      <c r="C20" s="45"/>
      <c r="D20" s="45"/>
      <c r="E20" s="45"/>
      <c r="F20" s="45"/>
      <c r="G20" s="45"/>
      <c r="H20" s="45"/>
      <c r="I20" s="45"/>
      <c r="J20" s="47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5.75" customHeight="1">
      <c r="A21" s="45"/>
      <c r="B21" s="45"/>
      <c r="C21" s="45"/>
      <c r="D21" s="45"/>
      <c r="E21" s="45"/>
      <c r="F21" s="45"/>
      <c r="G21" s="45"/>
      <c r="H21" s="45"/>
      <c r="I21" s="45"/>
      <c r="J21" s="4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15.75" customHeight="1">
      <c r="A22" s="45"/>
      <c r="B22" s="45"/>
      <c r="C22" s="45"/>
      <c r="D22" s="45"/>
      <c r="E22" s="45"/>
      <c r="F22" s="45"/>
      <c r="G22" s="45"/>
      <c r="H22" s="45"/>
      <c r="I22" s="45"/>
      <c r="J22" s="47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15.75" customHeight="1">
      <c r="A23" s="45"/>
      <c r="B23" s="45"/>
      <c r="C23" s="45"/>
      <c r="D23" s="45"/>
      <c r="E23" s="45"/>
      <c r="F23" s="45"/>
      <c r="G23" s="45"/>
      <c r="H23" s="45"/>
      <c r="I23" s="45"/>
      <c r="J23" s="47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5.75" customHeight="1">
      <c r="A24" s="45"/>
      <c r="B24" s="45"/>
      <c r="C24" s="45"/>
      <c r="D24" s="45"/>
      <c r="E24" s="45"/>
      <c r="F24" s="45"/>
      <c r="G24" s="45"/>
      <c r="H24" s="45"/>
      <c r="I24" s="45"/>
      <c r="J24" s="47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5.75" customHeight="1">
      <c r="A25" s="45"/>
      <c r="B25" s="45"/>
      <c r="C25" s="45"/>
      <c r="D25" s="45"/>
      <c r="E25" s="45"/>
      <c r="F25" s="45"/>
      <c r="G25" s="45"/>
      <c r="H25" s="45"/>
      <c r="I25" s="45"/>
      <c r="J25" s="47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5.75" customHeight="1">
      <c r="A26" s="45"/>
      <c r="B26" s="45"/>
      <c r="C26" s="45"/>
      <c r="D26" s="45"/>
      <c r="E26" s="45"/>
      <c r="F26" s="45"/>
      <c r="G26" s="45"/>
      <c r="H26" s="45"/>
      <c r="I26" s="45"/>
      <c r="J26" s="47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5.75" customHeight="1">
      <c r="A27" s="45"/>
      <c r="B27" s="45"/>
      <c r="C27" s="45"/>
      <c r="D27" s="45"/>
      <c r="E27" s="45"/>
      <c r="F27" s="45"/>
      <c r="G27" s="45"/>
      <c r="H27" s="45"/>
      <c r="I27" s="45"/>
      <c r="J27" s="4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5.75" customHeight="1">
      <c r="A28" s="45"/>
      <c r="B28" s="45"/>
      <c r="C28" s="45"/>
      <c r="D28" s="45"/>
      <c r="E28" s="45"/>
      <c r="F28" s="45"/>
      <c r="G28" s="45"/>
      <c r="H28" s="45"/>
      <c r="I28" s="45"/>
      <c r="J28" s="47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5.75" customHeight="1">
      <c r="A29" s="45"/>
      <c r="B29" s="45"/>
      <c r="C29" s="45"/>
      <c r="D29" s="45"/>
      <c r="E29" s="45"/>
      <c r="F29" s="45"/>
      <c r="G29" s="45"/>
      <c r="H29" s="45"/>
      <c r="I29" s="45"/>
      <c r="J29" s="47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5.75" customHeight="1">
      <c r="A30" s="45"/>
      <c r="B30" s="45"/>
      <c r="C30" s="45"/>
      <c r="D30" s="45"/>
      <c r="E30" s="45"/>
      <c r="F30" s="45"/>
      <c r="G30" s="45"/>
      <c r="H30" s="45"/>
      <c r="I30" s="45"/>
      <c r="J30" s="47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5.75" customHeight="1">
      <c r="A31" s="45"/>
      <c r="B31" s="45"/>
      <c r="C31" s="45"/>
      <c r="D31" s="45"/>
      <c r="E31" s="45"/>
      <c r="F31" s="45"/>
      <c r="G31" s="45"/>
      <c r="H31" s="45"/>
      <c r="I31" s="45"/>
      <c r="J31" s="47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45"/>
      <c r="B32" s="45"/>
      <c r="C32" s="45"/>
      <c r="D32" s="45"/>
      <c r="E32" s="45"/>
      <c r="F32" s="45"/>
      <c r="G32" s="45"/>
      <c r="H32" s="45"/>
      <c r="I32" s="45"/>
      <c r="J32" s="47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5.75" customHeight="1">
      <c r="A33" s="45"/>
      <c r="B33" s="45"/>
      <c r="C33" s="45"/>
      <c r="D33" s="45"/>
      <c r="E33" s="45"/>
      <c r="F33" s="45"/>
      <c r="G33" s="45"/>
      <c r="H33" s="45"/>
      <c r="I33" s="45"/>
      <c r="J33" s="47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5.75" customHeight="1">
      <c r="A34" s="45"/>
      <c r="B34" s="45"/>
      <c r="C34" s="45"/>
      <c r="D34" s="45"/>
      <c r="E34" s="45"/>
      <c r="F34" s="45"/>
      <c r="G34" s="45"/>
      <c r="H34" s="45"/>
      <c r="I34" s="45"/>
      <c r="J34" s="47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7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7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7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7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7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7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7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7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7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7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7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7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7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7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7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7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7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7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7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7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7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7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7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7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7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7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7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7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7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7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7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7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7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7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7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7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7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7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7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7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7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7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7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7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7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7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7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7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7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7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7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7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7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7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7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7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7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7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7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7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7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7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7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7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7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7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7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7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7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7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7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7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7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7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7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7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7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7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7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7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7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7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7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7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7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7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7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7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7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7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7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7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7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7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7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7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7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7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7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5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5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5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5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5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5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5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5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5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5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5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5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2012-06-25T15:12:31Z</dcterms:created>
  <dc:creator>Yong Ra</dc:creator>
</cp:coreProperties>
</file>