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0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2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3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4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5.xml" ContentType="application/vnd.openxmlformats-officedocument.themeOverride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6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17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18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19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20.xml" ContentType="application/vnd.openxmlformats-officedocument.themeOverride+xml"/>
  <Override PartName="/xl/drawings/drawing4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21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22.xml" ContentType="application/vnd.openxmlformats-officedocument.themeOverrid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23.xml" ContentType="application/vnd.openxmlformats-officedocument.themeOverrid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24.xml" ContentType="application/vnd.openxmlformats-officedocument.themeOverrid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25.xml" ContentType="application/vnd.openxmlformats-officedocument.themeOverrid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26.xml" ContentType="application/vnd.openxmlformats-officedocument.themeOverride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27.xml" ContentType="application/vnd.openxmlformats-officedocument.themeOverrid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28.xml" ContentType="application/vnd.openxmlformats-officedocument.themeOverrid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29.xml" ContentType="application/vnd.openxmlformats-officedocument.themeOverrid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30.xml" ContentType="application/vnd.openxmlformats-officedocument.themeOverrid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31.xml" ContentType="application/vnd.openxmlformats-officedocument.themeOverrid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32.xml" ContentType="application/vnd.openxmlformats-officedocument.themeOverride+xml"/>
  <Override PartName="/xl/drawings/drawing6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33.xml" ContentType="application/vnd.openxmlformats-officedocument.themeOverrid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theme/themeOverride34.xml" ContentType="application/vnd.openxmlformats-officedocument.themeOverrid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theme/themeOverride35.xml" ContentType="application/vnd.openxmlformats-officedocument.themeOverrid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36.xml" ContentType="application/vnd.openxmlformats-officedocument.themeOverrid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theme/themeOverride37.xml" ContentType="application/vnd.openxmlformats-officedocument.themeOverrid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theme/themeOverride38.xml" ContentType="application/vnd.openxmlformats-officedocument.themeOverride+xml"/>
  <Override PartName="/xl/drawings/drawing7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theme/themeOverride39.xml" ContentType="application/vnd.openxmlformats-officedocument.themeOverrid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theme/themeOverride40.xml" ContentType="application/vnd.openxmlformats-officedocument.themeOverrid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theme/themeOverride41.xml" ContentType="application/vnd.openxmlformats-officedocument.themeOverrid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theme/themeOverride42.xml" ContentType="application/vnd.openxmlformats-officedocument.themeOverrid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theme/themeOverride43.xml" ContentType="application/vnd.openxmlformats-officedocument.themeOverrid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theme/themeOverride44.xml" ContentType="application/vnd.openxmlformats-officedocument.themeOverride+xml"/>
  <Override PartName="/xl/drawings/drawing8.xml" ContentType="application/vnd.openxmlformats-officedocument.drawing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theme/themeOverride45.xml" ContentType="application/vnd.openxmlformats-officedocument.themeOverrid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theme/themeOverride46.xml" ContentType="application/vnd.openxmlformats-officedocument.themeOverrid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theme/themeOverride47.xml" ContentType="application/vnd.openxmlformats-officedocument.themeOverrid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theme/themeOverride48.xml" ContentType="application/vnd.openxmlformats-officedocument.themeOverrid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theme/themeOverride49.xml" ContentType="application/vnd.openxmlformats-officedocument.themeOverrid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theme/themeOverride5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rtowk12ga-my.sharepoint.com/personal/stephanie_foy_bartow_k12_ga_us/Documents/LSS 22.23/PLC Documents/"/>
    </mc:Choice>
  </mc:AlternateContent>
  <xr:revisionPtr revIDLastSave="0" documentId="8_{1C6993D0-FE9E-4CF1-A46E-63BB2BC1D922}" xr6:coauthVersionLast="47" xr6:coauthVersionMax="47" xr10:uidLastSave="{00000000-0000-0000-0000-000000000000}"/>
  <bookViews>
    <workbookView xWindow="-110" yWindow="-110" windowWidth="19420" windowHeight="10420" firstSheet="6" activeTab="7" xr2:uid="{AB5F5BF1-0B0E-4974-BCD4-14DC239FC165}"/>
  </bookViews>
  <sheets>
    <sheet name="S2 Adv Comp" sheetId="36" r:id="rId1"/>
    <sheet name="S2 10th Lit" sheetId="25" r:id="rId2"/>
    <sheet name="S2 Am Lit" sheetId="26" r:id="rId3"/>
    <sheet name="S2 US History" sheetId="29" r:id="rId4"/>
    <sheet name="S2 World Hist" sheetId="32" r:id="rId5"/>
    <sheet name="S2 Economics" sheetId="33" r:id="rId6"/>
    <sheet name="S2 Essentials of HC" sheetId="34" r:id="rId7"/>
    <sheet name="S2 CTAE" sheetId="35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3" l="1"/>
  <c r="D54" i="29"/>
  <c r="D14" i="36"/>
  <c r="R55" i="36"/>
  <c r="Q55" i="36"/>
  <c r="N55" i="36"/>
  <c r="J55" i="36"/>
  <c r="S55" i="36" s="1"/>
  <c r="F55" i="36"/>
  <c r="S54" i="36"/>
  <c r="R54" i="36"/>
  <c r="Q54" i="36"/>
  <c r="N54" i="36"/>
  <c r="L55" i="36" s="1"/>
  <c r="L54" i="36"/>
  <c r="J54" i="36"/>
  <c r="H55" i="36" s="1"/>
  <c r="H54" i="36"/>
  <c r="F54" i="36"/>
  <c r="D55" i="36" s="1"/>
  <c r="D54" i="36"/>
  <c r="R53" i="36"/>
  <c r="N52" i="36" s="1"/>
  <c r="Q53" i="36"/>
  <c r="S52" i="36"/>
  <c r="S53" i="36" s="1"/>
  <c r="R52" i="36"/>
  <c r="Q52" i="36"/>
  <c r="J52" i="36"/>
  <c r="P50" i="36"/>
  <c r="R47" i="36"/>
  <c r="Q47" i="36"/>
  <c r="N47" i="36"/>
  <c r="J47" i="36"/>
  <c r="F47" i="36"/>
  <c r="S44" i="36" s="1"/>
  <c r="R46" i="36"/>
  <c r="N44" i="36" s="1"/>
  <c r="Q46" i="36"/>
  <c r="N46" i="36"/>
  <c r="S46" i="36" s="1"/>
  <c r="L46" i="36"/>
  <c r="J46" i="36"/>
  <c r="H47" i="36" s="1"/>
  <c r="H46" i="36"/>
  <c r="F46" i="36"/>
  <c r="D47" i="36" s="1"/>
  <c r="D46" i="36"/>
  <c r="R45" i="36"/>
  <c r="Q45" i="36"/>
  <c r="R44" i="36"/>
  <c r="Q44" i="36"/>
  <c r="J44" i="36"/>
  <c r="P42" i="36"/>
  <c r="R39" i="36"/>
  <c r="Q39" i="36"/>
  <c r="N39" i="36"/>
  <c r="J39" i="36"/>
  <c r="S39" i="36" s="1"/>
  <c r="F39" i="36"/>
  <c r="S36" i="36" s="1"/>
  <c r="S37" i="36" s="1"/>
  <c r="S38" i="36"/>
  <c r="R38" i="36"/>
  <c r="Q38" i="36"/>
  <c r="N38" i="36"/>
  <c r="L39" i="36" s="1"/>
  <c r="L38" i="36"/>
  <c r="J38" i="36"/>
  <c r="H39" i="36" s="1"/>
  <c r="H38" i="36"/>
  <c r="F38" i="36"/>
  <c r="D39" i="36" s="1"/>
  <c r="D38" i="36"/>
  <c r="R37" i="36"/>
  <c r="N36" i="36" s="1"/>
  <c r="Q37" i="36"/>
  <c r="R36" i="36"/>
  <c r="Q36" i="36"/>
  <c r="J36" i="36"/>
  <c r="P34" i="36"/>
  <c r="R31" i="36"/>
  <c r="Q31" i="36"/>
  <c r="N31" i="36"/>
  <c r="S30" i="36" s="1"/>
  <c r="J31" i="36"/>
  <c r="F31" i="36"/>
  <c r="S28" i="36" s="1"/>
  <c r="S29" i="36" s="1"/>
  <c r="R30" i="36"/>
  <c r="Q30" i="36"/>
  <c r="N30" i="36"/>
  <c r="L31" i="36" s="1"/>
  <c r="L30" i="36"/>
  <c r="J30" i="36"/>
  <c r="S31" i="36" s="1"/>
  <c r="H30" i="36"/>
  <c r="F30" i="36"/>
  <c r="D31" i="36" s="1"/>
  <c r="D30" i="36"/>
  <c r="R29" i="36"/>
  <c r="J28" i="36" s="1"/>
  <c r="Q29" i="36"/>
  <c r="R28" i="36"/>
  <c r="Q28" i="36"/>
  <c r="N28" i="36"/>
  <c r="P26" i="36"/>
  <c r="R23" i="36"/>
  <c r="Q23" i="36"/>
  <c r="N23" i="36"/>
  <c r="J23" i="36"/>
  <c r="F23" i="36"/>
  <c r="R22" i="36"/>
  <c r="Q22" i="36"/>
  <c r="N22" i="36"/>
  <c r="L23" i="36" s="1"/>
  <c r="L22" i="36"/>
  <c r="J22" i="36"/>
  <c r="H23" i="36" s="1"/>
  <c r="H22" i="36"/>
  <c r="F22" i="36"/>
  <c r="D23" i="36" s="1"/>
  <c r="D22" i="36"/>
  <c r="R21" i="36"/>
  <c r="J20" i="36" s="1"/>
  <c r="Q21" i="36"/>
  <c r="S20" i="36"/>
  <c r="R20" i="36"/>
  <c r="Q20" i="36"/>
  <c r="P18" i="36"/>
  <c r="R15" i="36"/>
  <c r="Q15" i="36"/>
  <c r="N15" i="36"/>
  <c r="J15" i="36"/>
  <c r="F15" i="36"/>
  <c r="R14" i="36"/>
  <c r="Q14" i="36"/>
  <c r="N14" i="36"/>
  <c r="L15" i="36" s="1"/>
  <c r="L14" i="36"/>
  <c r="J14" i="36"/>
  <c r="H15" i="36" s="1"/>
  <c r="H14" i="36"/>
  <c r="F14" i="36"/>
  <c r="R13" i="36"/>
  <c r="J12" i="36" s="1"/>
  <c r="Q13" i="36"/>
  <c r="R12" i="36"/>
  <c r="Q12" i="36"/>
  <c r="P10" i="36"/>
  <c r="R7" i="36"/>
  <c r="Q7" i="36"/>
  <c r="N7" i="36"/>
  <c r="J7" i="36"/>
  <c r="F7" i="36"/>
  <c r="R6" i="36"/>
  <c r="Q6" i="36"/>
  <c r="N6" i="36"/>
  <c r="L7" i="36" s="1"/>
  <c r="L6" i="36"/>
  <c r="J6" i="36"/>
  <c r="H7" i="36" s="1"/>
  <c r="H6" i="36"/>
  <c r="F6" i="36"/>
  <c r="D7" i="36" s="1"/>
  <c r="R5" i="36"/>
  <c r="Q5" i="36"/>
  <c r="R4" i="36"/>
  <c r="Q4" i="36"/>
  <c r="P2" i="36"/>
  <c r="R55" i="35"/>
  <c r="Q55" i="35"/>
  <c r="N55" i="35"/>
  <c r="J55" i="35"/>
  <c r="S55" i="35" s="1"/>
  <c r="F55" i="35"/>
  <c r="S52" i="35" s="1"/>
  <c r="S53" i="35" s="1"/>
  <c r="S54" i="35"/>
  <c r="R54" i="35"/>
  <c r="Q54" i="35"/>
  <c r="N54" i="35"/>
  <c r="L55" i="35" s="1"/>
  <c r="L54" i="35"/>
  <c r="J54" i="35"/>
  <c r="H55" i="35" s="1"/>
  <c r="H54" i="35"/>
  <c r="F54" i="35"/>
  <c r="D55" i="35" s="1"/>
  <c r="D54" i="35"/>
  <c r="R53" i="35"/>
  <c r="N52" i="35" s="1"/>
  <c r="Q53" i="35"/>
  <c r="R52" i="35"/>
  <c r="Q52" i="35"/>
  <c r="J52" i="35"/>
  <c r="P50" i="35"/>
  <c r="R47" i="35"/>
  <c r="Q47" i="35"/>
  <c r="N47" i="35"/>
  <c r="J47" i="35"/>
  <c r="S47" i="35" s="1"/>
  <c r="F47" i="35"/>
  <c r="S44" i="35" s="1"/>
  <c r="R46" i="35"/>
  <c r="Q46" i="35"/>
  <c r="N46" i="35"/>
  <c r="L47" i="35" s="1"/>
  <c r="L46" i="35"/>
  <c r="J46" i="35"/>
  <c r="H47" i="35" s="1"/>
  <c r="H46" i="35"/>
  <c r="F46" i="35"/>
  <c r="D47" i="35" s="1"/>
  <c r="D46" i="35"/>
  <c r="R45" i="35"/>
  <c r="Q45" i="35"/>
  <c r="R44" i="35"/>
  <c r="Q44" i="35"/>
  <c r="N44" i="35"/>
  <c r="J44" i="35"/>
  <c r="P42" i="35"/>
  <c r="R39" i="35"/>
  <c r="J36" i="35" s="1"/>
  <c r="Q39" i="35"/>
  <c r="N39" i="35"/>
  <c r="J39" i="35"/>
  <c r="S39" i="35" s="1"/>
  <c r="F39" i="35"/>
  <c r="S38" i="35"/>
  <c r="R38" i="35"/>
  <c r="Q38" i="35"/>
  <c r="N38" i="35"/>
  <c r="L39" i="35" s="1"/>
  <c r="L38" i="35"/>
  <c r="J38" i="35"/>
  <c r="H39" i="35" s="1"/>
  <c r="H38" i="35"/>
  <c r="F38" i="35"/>
  <c r="D39" i="35" s="1"/>
  <c r="D38" i="35"/>
  <c r="R37" i="35"/>
  <c r="N36" i="35" s="1"/>
  <c r="Q37" i="35"/>
  <c r="S36" i="35"/>
  <c r="S37" i="35" s="1"/>
  <c r="R36" i="35"/>
  <c r="Q36" i="35"/>
  <c r="P34" i="35"/>
  <c r="R31" i="35"/>
  <c r="Q31" i="35"/>
  <c r="N31" i="35"/>
  <c r="S30" i="35" s="1"/>
  <c r="J31" i="35"/>
  <c r="F31" i="35"/>
  <c r="S28" i="35" s="1"/>
  <c r="S29" i="35" s="1"/>
  <c r="R30" i="35"/>
  <c r="Q30" i="35"/>
  <c r="N30" i="35"/>
  <c r="L31" i="35" s="1"/>
  <c r="L30" i="35"/>
  <c r="J30" i="35"/>
  <c r="S31" i="35" s="1"/>
  <c r="H30" i="35"/>
  <c r="F30" i="35"/>
  <c r="D31" i="35" s="1"/>
  <c r="D30" i="35"/>
  <c r="R29" i="35"/>
  <c r="J28" i="35" s="1"/>
  <c r="Q29" i="35"/>
  <c r="R28" i="35"/>
  <c r="Q28" i="35"/>
  <c r="N28" i="35"/>
  <c r="P26" i="35"/>
  <c r="R23" i="35"/>
  <c r="Q23" i="35"/>
  <c r="N23" i="35"/>
  <c r="S22" i="35" s="1"/>
  <c r="J23" i="35"/>
  <c r="S23" i="35" s="1"/>
  <c r="F23" i="35"/>
  <c r="R22" i="35"/>
  <c r="Q22" i="35"/>
  <c r="N22" i="35"/>
  <c r="L23" i="35" s="1"/>
  <c r="L22" i="35"/>
  <c r="J22" i="35"/>
  <c r="H23" i="35" s="1"/>
  <c r="H22" i="35"/>
  <c r="F22" i="35"/>
  <c r="D23" i="35" s="1"/>
  <c r="D22" i="35"/>
  <c r="R21" i="35"/>
  <c r="N20" i="35" s="1"/>
  <c r="Q21" i="35"/>
  <c r="S20" i="35"/>
  <c r="R20" i="35"/>
  <c r="Q20" i="35"/>
  <c r="P18" i="35"/>
  <c r="R15" i="35"/>
  <c r="Q15" i="35"/>
  <c r="N15" i="35"/>
  <c r="J15" i="35"/>
  <c r="F15" i="35"/>
  <c r="R14" i="35"/>
  <c r="Q14" i="35"/>
  <c r="N14" i="35"/>
  <c r="L15" i="35" s="1"/>
  <c r="L14" i="35"/>
  <c r="J14" i="35"/>
  <c r="H15" i="35" s="1"/>
  <c r="H14" i="35"/>
  <c r="F14" i="35"/>
  <c r="S12" i="35" s="1"/>
  <c r="R13" i="35"/>
  <c r="Q13" i="35"/>
  <c r="R12" i="35"/>
  <c r="Q12" i="35"/>
  <c r="P10" i="35"/>
  <c r="R7" i="35"/>
  <c r="Q7" i="35"/>
  <c r="N7" i="35"/>
  <c r="J7" i="35"/>
  <c r="F7" i="35"/>
  <c r="R6" i="35"/>
  <c r="Q6" i="35"/>
  <c r="N6" i="35"/>
  <c r="L7" i="35" s="1"/>
  <c r="L6" i="35"/>
  <c r="J6" i="35"/>
  <c r="H7" i="35" s="1"/>
  <c r="H6" i="35"/>
  <c r="D6" i="35"/>
  <c r="F6" i="35" s="1"/>
  <c r="R5" i="35"/>
  <c r="Q5" i="35"/>
  <c r="R4" i="35"/>
  <c r="Q4" i="35"/>
  <c r="P2" i="35"/>
  <c r="R55" i="34"/>
  <c r="Q55" i="34"/>
  <c r="N55" i="34"/>
  <c r="J55" i="34"/>
  <c r="S55" i="34" s="1"/>
  <c r="F55" i="34"/>
  <c r="S52" i="34" s="1"/>
  <c r="S53" i="34" s="1"/>
  <c r="S54" i="34"/>
  <c r="R54" i="34"/>
  <c r="N52" i="34" s="1"/>
  <c r="Q54" i="34"/>
  <c r="N54" i="34"/>
  <c r="L55" i="34" s="1"/>
  <c r="L54" i="34"/>
  <c r="J54" i="34"/>
  <c r="H55" i="34" s="1"/>
  <c r="H54" i="34"/>
  <c r="F54" i="34"/>
  <c r="D55" i="34" s="1"/>
  <c r="D54" i="34"/>
  <c r="R53" i="34"/>
  <c r="Q53" i="34"/>
  <c r="R52" i="34"/>
  <c r="Q52" i="34"/>
  <c r="J52" i="34"/>
  <c r="P50" i="34"/>
  <c r="R47" i="34"/>
  <c r="Q47" i="34"/>
  <c r="N47" i="34"/>
  <c r="L47" i="34"/>
  <c r="J47" i="34"/>
  <c r="S47" i="34" s="1"/>
  <c r="F47" i="34"/>
  <c r="R46" i="34"/>
  <c r="Q46" i="34"/>
  <c r="N46" i="34"/>
  <c r="S46" i="34" s="1"/>
  <c r="L46" i="34"/>
  <c r="J46" i="34"/>
  <c r="H47" i="34" s="1"/>
  <c r="H46" i="34"/>
  <c r="F46" i="34"/>
  <c r="D47" i="34" s="1"/>
  <c r="D46" i="34"/>
  <c r="R45" i="34"/>
  <c r="Q45" i="34"/>
  <c r="R44" i="34"/>
  <c r="Q44" i="34"/>
  <c r="J44" i="34"/>
  <c r="P42" i="34"/>
  <c r="R39" i="34"/>
  <c r="Q39" i="34"/>
  <c r="N39" i="34"/>
  <c r="J39" i="34"/>
  <c r="R38" i="34"/>
  <c r="Q38" i="34"/>
  <c r="N38" i="34"/>
  <c r="L39" i="34" s="1"/>
  <c r="L38" i="34"/>
  <c r="J38" i="34"/>
  <c r="H39" i="34" s="1"/>
  <c r="H38" i="34"/>
  <c r="D38" i="34"/>
  <c r="F38" i="34" s="1"/>
  <c r="D39" i="34" s="1"/>
  <c r="F39" i="34" s="1"/>
  <c r="R37" i="34"/>
  <c r="N36" i="34" s="1"/>
  <c r="Q37" i="34"/>
  <c r="R36" i="34"/>
  <c r="Q36" i="34"/>
  <c r="P34" i="34"/>
  <c r="R31" i="34"/>
  <c r="Q31" i="34"/>
  <c r="N31" i="34"/>
  <c r="J31" i="34"/>
  <c r="F31" i="34"/>
  <c r="R30" i="34"/>
  <c r="Q30" i="34"/>
  <c r="N30" i="34"/>
  <c r="L31" i="34" s="1"/>
  <c r="L30" i="34"/>
  <c r="J30" i="34"/>
  <c r="H30" i="34"/>
  <c r="F30" i="34"/>
  <c r="D31" i="34" s="1"/>
  <c r="D30" i="34"/>
  <c r="R29" i="34"/>
  <c r="Q29" i="34"/>
  <c r="R28" i="34"/>
  <c r="Q28" i="34"/>
  <c r="P26" i="34"/>
  <c r="R23" i="34"/>
  <c r="Q23" i="34"/>
  <c r="N23" i="34"/>
  <c r="F23" i="34"/>
  <c r="R22" i="34"/>
  <c r="Q22" i="34"/>
  <c r="N22" i="34"/>
  <c r="L23" i="34" s="1"/>
  <c r="L22" i="34"/>
  <c r="J22" i="34"/>
  <c r="H23" i="34" s="1"/>
  <c r="H22" i="34"/>
  <c r="F22" i="34"/>
  <c r="D23" i="34" s="1"/>
  <c r="D22" i="34"/>
  <c r="R21" i="34"/>
  <c r="N20" i="34" s="1"/>
  <c r="Q21" i="34"/>
  <c r="R20" i="34"/>
  <c r="Q20" i="34"/>
  <c r="P18" i="34"/>
  <c r="R15" i="34"/>
  <c r="Q15" i="34"/>
  <c r="N15" i="34"/>
  <c r="J15" i="34"/>
  <c r="F15" i="34"/>
  <c r="R14" i="34"/>
  <c r="Q14" i="34"/>
  <c r="N14" i="34"/>
  <c r="L15" i="34" s="1"/>
  <c r="L14" i="34"/>
  <c r="J14" i="34"/>
  <c r="H15" i="34" s="1"/>
  <c r="H14" i="34"/>
  <c r="D14" i="34"/>
  <c r="F14" i="34" s="1"/>
  <c r="S12" i="34" s="1"/>
  <c r="R13" i="34"/>
  <c r="Q13" i="34"/>
  <c r="R12" i="34"/>
  <c r="Q12" i="34"/>
  <c r="P10" i="34"/>
  <c r="R7" i="34"/>
  <c r="Q7" i="34"/>
  <c r="N7" i="34"/>
  <c r="S6" i="34" s="1"/>
  <c r="J7" i="34"/>
  <c r="R6" i="34"/>
  <c r="Q6" i="34"/>
  <c r="N6" i="34"/>
  <c r="L7" i="34" s="1"/>
  <c r="L6" i="34"/>
  <c r="J6" i="34"/>
  <c r="H7" i="34" s="1"/>
  <c r="H6" i="34"/>
  <c r="D6" i="34"/>
  <c r="F6" i="34" s="1"/>
  <c r="D7" i="34" s="1"/>
  <c r="F7" i="34" s="1"/>
  <c r="R5" i="34"/>
  <c r="J4" i="34" s="1"/>
  <c r="Q5" i="34"/>
  <c r="R4" i="34"/>
  <c r="Q4" i="34"/>
  <c r="P2" i="34"/>
  <c r="S55" i="33"/>
  <c r="R55" i="33"/>
  <c r="Q55" i="33"/>
  <c r="N55" i="33"/>
  <c r="J55" i="33"/>
  <c r="F55" i="33"/>
  <c r="S52" i="33" s="1"/>
  <c r="S53" i="33" s="1"/>
  <c r="R54" i="33"/>
  <c r="Q54" i="33"/>
  <c r="N54" i="33"/>
  <c r="S54" i="33" s="1"/>
  <c r="L54" i="33"/>
  <c r="J54" i="33"/>
  <c r="H55" i="33" s="1"/>
  <c r="H54" i="33"/>
  <c r="F54" i="33"/>
  <c r="D55" i="33" s="1"/>
  <c r="D54" i="33"/>
  <c r="R53" i="33"/>
  <c r="Q53" i="33"/>
  <c r="R52" i="33"/>
  <c r="Q52" i="33"/>
  <c r="N52" i="33"/>
  <c r="J52" i="33"/>
  <c r="P50" i="33"/>
  <c r="R47" i="33"/>
  <c r="Q47" i="33"/>
  <c r="N47" i="33"/>
  <c r="J47" i="33"/>
  <c r="F47" i="33"/>
  <c r="R46" i="33"/>
  <c r="Q46" i="33"/>
  <c r="N46" i="33"/>
  <c r="S46" i="33" s="1"/>
  <c r="L46" i="33"/>
  <c r="J46" i="33"/>
  <c r="H47" i="33" s="1"/>
  <c r="H46" i="33"/>
  <c r="F46" i="33"/>
  <c r="D47" i="33" s="1"/>
  <c r="R45" i="33"/>
  <c r="N44" i="33" s="1"/>
  <c r="Q45" i="33"/>
  <c r="S44" i="33"/>
  <c r="R44" i="33"/>
  <c r="Q44" i="33"/>
  <c r="J44" i="33"/>
  <c r="P42" i="33"/>
  <c r="R39" i="33"/>
  <c r="Q39" i="33"/>
  <c r="N39" i="33"/>
  <c r="J39" i="33"/>
  <c r="F39" i="33"/>
  <c r="R38" i="33"/>
  <c r="Q38" i="33"/>
  <c r="N38" i="33"/>
  <c r="L38" i="33"/>
  <c r="J38" i="33"/>
  <c r="H39" i="33" s="1"/>
  <c r="H38" i="33"/>
  <c r="F38" i="33"/>
  <c r="D39" i="33" s="1"/>
  <c r="R37" i="33"/>
  <c r="N36" i="33" s="1"/>
  <c r="Q37" i="33"/>
  <c r="R36" i="33"/>
  <c r="Q36" i="33"/>
  <c r="J36" i="33"/>
  <c r="P34" i="33"/>
  <c r="R31" i="33"/>
  <c r="Q31" i="33"/>
  <c r="N31" i="33"/>
  <c r="J31" i="33"/>
  <c r="F31" i="33"/>
  <c r="R30" i="33"/>
  <c r="Q30" i="33"/>
  <c r="N30" i="33"/>
  <c r="L31" i="33" s="1"/>
  <c r="L30" i="33"/>
  <c r="J30" i="33"/>
  <c r="S31" i="33" s="1"/>
  <c r="H30" i="33"/>
  <c r="F30" i="33"/>
  <c r="D31" i="33" s="1"/>
  <c r="R29" i="33"/>
  <c r="N28" i="33" s="1"/>
  <c r="Q29" i="33"/>
  <c r="R28" i="33"/>
  <c r="Q28" i="33"/>
  <c r="P26" i="33"/>
  <c r="R23" i="33"/>
  <c r="Q23" i="33"/>
  <c r="N23" i="33"/>
  <c r="J23" i="33"/>
  <c r="F23" i="33"/>
  <c r="R22" i="33"/>
  <c r="Q22" i="33"/>
  <c r="N22" i="33"/>
  <c r="L23" i="33" s="1"/>
  <c r="L22" i="33"/>
  <c r="J22" i="33"/>
  <c r="H23" i="33" s="1"/>
  <c r="H22" i="33"/>
  <c r="F22" i="33"/>
  <c r="D22" i="33"/>
  <c r="R21" i="33"/>
  <c r="N20" i="33" s="1"/>
  <c r="Q21" i="33"/>
  <c r="R20" i="33"/>
  <c r="Q20" i="33"/>
  <c r="P18" i="33"/>
  <c r="R15" i="33"/>
  <c r="Q15" i="33"/>
  <c r="N15" i="33"/>
  <c r="J15" i="33"/>
  <c r="F15" i="33"/>
  <c r="R14" i="33"/>
  <c r="Q14" i="33"/>
  <c r="N14" i="33"/>
  <c r="L15" i="33" s="1"/>
  <c r="L14" i="33"/>
  <c r="J14" i="33"/>
  <c r="H15" i="33" s="1"/>
  <c r="H14" i="33"/>
  <c r="D14" i="33"/>
  <c r="F14" i="33" s="1"/>
  <c r="R13" i="33"/>
  <c r="Q13" i="33"/>
  <c r="R12" i="33"/>
  <c r="Q12" i="33"/>
  <c r="P10" i="33"/>
  <c r="R7" i="33"/>
  <c r="Q7" i="33"/>
  <c r="N7" i="33"/>
  <c r="J7" i="33"/>
  <c r="F7" i="33"/>
  <c r="R6" i="33"/>
  <c r="Q6" i="33"/>
  <c r="N6" i="33"/>
  <c r="L7" i="33" s="1"/>
  <c r="L6" i="33"/>
  <c r="J6" i="33"/>
  <c r="H7" i="33" s="1"/>
  <c r="H6" i="33"/>
  <c r="D6" i="33"/>
  <c r="F6" i="33" s="1"/>
  <c r="R5" i="33"/>
  <c r="Q5" i="33"/>
  <c r="R4" i="33"/>
  <c r="Q4" i="33"/>
  <c r="P2" i="33"/>
  <c r="R55" i="32"/>
  <c r="Q55" i="32"/>
  <c r="N55" i="32"/>
  <c r="J55" i="32"/>
  <c r="S55" i="32" s="1"/>
  <c r="F55" i="32"/>
  <c r="S52" i="32" s="1"/>
  <c r="S54" i="32"/>
  <c r="R54" i="32"/>
  <c r="Q54" i="32"/>
  <c r="N54" i="32"/>
  <c r="L55" i="32" s="1"/>
  <c r="L54" i="32"/>
  <c r="J54" i="32"/>
  <c r="H55" i="32" s="1"/>
  <c r="H54" i="32"/>
  <c r="F54" i="32"/>
  <c r="D55" i="32" s="1"/>
  <c r="D54" i="32"/>
  <c r="R53" i="32"/>
  <c r="N52" i="32" s="1"/>
  <c r="Q53" i="32"/>
  <c r="R52" i="32"/>
  <c r="Q52" i="32"/>
  <c r="J52" i="32"/>
  <c r="P50" i="32"/>
  <c r="R47" i="32"/>
  <c r="Q47" i="32"/>
  <c r="N47" i="32"/>
  <c r="J47" i="32"/>
  <c r="F47" i="32"/>
  <c r="R46" i="32"/>
  <c r="Q46" i="32"/>
  <c r="N46" i="32"/>
  <c r="L46" i="32"/>
  <c r="J46" i="32"/>
  <c r="S47" i="32" s="1"/>
  <c r="H46" i="32"/>
  <c r="F46" i="32"/>
  <c r="D47" i="32" s="1"/>
  <c r="D46" i="32"/>
  <c r="R45" i="32"/>
  <c r="Q45" i="32"/>
  <c r="R44" i="32"/>
  <c r="Q44" i="32"/>
  <c r="N44" i="32"/>
  <c r="J44" i="32"/>
  <c r="P42" i="32"/>
  <c r="R39" i="32"/>
  <c r="Q39" i="32"/>
  <c r="N39" i="32"/>
  <c r="J39" i="32"/>
  <c r="F39" i="32"/>
  <c r="R38" i="32"/>
  <c r="Q38" i="32"/>
  <c r="N38" i="32"/>
  <c r="L39" i="32" s="1"/>
  <c r="L38" i="32"/>
  <c r="J38" i="32"/>
  <c r="H39" i="32" s="1"/>
  <c r="F38" i="32"/>
  <c r="D39" i="32" s="1"/>
  <c r="R37" i="32"/>
  <c r="N36" i="32" s="1"/>
  <c r="Q37" i="32"/>
  <c r="S36" i="32"/>
  <c r="R36" i="32"/>
  <c r="Q36" i="32"/>
  <c r="P34" i="32"/>
  <c r="R31" i="32"/>
  <c r="Q31" i="32"/>
  <c r="N31" i="32"/>
  <c r="J31" i="32"/>
  <c r="F31" i="32"/>
  <c r="R30" i="32"/>
  <c r="Q30" i="32"/>
  <c r="N30" i="32"/>
  <c r="L31" i="32" s="1"/>
  <c r="L30" i="32"/>
  <c r="J30" i="32"/>
  <c r="H31" i="32" s="1"/>
  <c r="H30" i="32"/>
  <c r="F30" i="32"/>
  <c r="D31" i="32" s="1"/>
  <c r="D30" i="32"/>
  <c r="R29" i="32"/>
  <c r="J28" i="32" s="1"/>
  <c r="Q29" i="32"/>
  <c r="R28" i="32"/>
  <c r="Q28" i="32"/>
  <c r="P26" i="32"/>
  <c r="R23" i="32"/>
  <c r="Q23" i="32"/>
  <c r="N23" i="32"/>
  <c r="J23" i="32"/>
  <c r="F23" i="32"/>
  <c r="R22" i="32"/>
  <c r="Q22" i="32"/>
  <c r="N22" i="32"/>
  <c r="L23" i="32" s="1"/>
  <c r="L22" i="32"/>
  <c r="J22" i="32"/>
  <c r="H23" i="32" s="1"/>
  <c r="H22" i="32"/>
  <c r="D22" i="32"/>
  <c r="F22" i="32" s="1"/>
  <c r="D23" i="32" s="1"/>
  <c r="R21" i="32"/>
  <c r="Q21" i="32"/>
  <c r="R20" i="32"/>
  <c r="Q20" i="32"/>
  <c r="P18" i="32"/>
  <c r="R15" i="32"/>
  <c r="Q15" i="32"/>
  <c r="N15" i="32"/>
  <c r="J15" i="32"/>
  <c r="F15" i="32"/>
  <c r="R14" i="32"/>
  <c r="Q14" i="32"/>
  <c r="L14" i="32"/>
  <c r="N14" i="32" s="1"/>
  <c r="L15" i="32" s="1"/>
  <c r="J14" i="32"/>
  <c r="H15" i="32" s="1"/>
  <c r="H14" i="32"/>
  <c r="D14" i="32"/>
  <c r="F14" i="32" s="1"/>
  <c r="R13" i="32"/>
  <c r="Q13" i="32"/>
  <c r="R12" i="32"/>
  <c r="Q12" i="32"/>
  <c r="P10" i="32"/>
  <c r="R7" i="32"/>
  <c r="Q7" i="32"/>
  <c r="N7" i="32"/>
  <c r="S6" i="32" s="1"/>
  <c r="J7" i="32"/>
  <c r="F7" i="32"/>
  <c r="R6" i="32"/>
  <c r="Q6" i="32"/>
  <c r="N6" i="32"/>
  <c r="L7" i="32" s="1"/>
  <c r="L6" i="32"/>
  <c r="J6" i="32"/>
  <c r="H7" i="32" s="1"/>
  <c r="H6" i="32"/>
  <c r="D6" i="32"/>
  <c r="F6" i="32" s="1"/>
  <c r="D7" i="32" s="1"/>
  <c r="R5" i="32"/>
  <c r="Q5" i="32"/>
  <c r="R4" i="32"/>
  <c r="Q4" i="32"/>
  <c r="P2" i="32"/>
  <c r="R55" i="29"/>
  <c r="Q55" i="29"/>
  <c r="N55" i="29"/>
  <c r="R54" i="29"/>
  <c r="Q54" i="29"/>
  <c r="N54" i="29"/>
  <c r="L55" i="29" s="1"/>
  <c r="L54" i="29"/>
  <c r="J54" i="29"/>
  <c r="H55" i="29" s="1"/>
  <c r="H54" i="29"/>
  <c r="F54" i="29"/>
  <c r="R53" i="29"/>
  <c r="Q53" i="29"/>
  <c r="S52" i="29"/>
  <c r="R52" i="29"/>
  <c r="Q52" i="29"/>
  <c r="N52" i="29"/>
  <c r="J52" i="29"/>
  <c r="P50" i="29"/>
  <c r="R47" i="29"/>
  <c r="Q47" i="29"/>
  <c r="N47" i="29"/>
  <c r="J47" i="29"/>
  <c r="F47" i="29"/>
  <c r="R46" i="29"/>
  <c r="Q46" i="29"/>
  <c r="N46" i="29"/>
  <c r="L46" i="29"/>
  <c r="J46" i="29"/>
  <c r="H46" i="29"/>
  <c r="F46" i="29"/>
  <c r="D47" i="29" s="1"/>
  <c r="R45" i="29"/>
  <c r="J44" i="29" s="1"/>
  <c r="Q45" i="29"/>
  <c r="S44" i="29"/>
  <c r="R44" i="29"/>
  <c r="Q44" i="29"/>
  <c r="N44" i="29"/>
  <c r="P42" i="29"/>
  <c r="R39" i="29"/>
  <c r="Q39" i="29"/>
  <c r="N39" i="29"/>
  <c r="J39" i="29"/>
  <c r="F39" i="29"/>
  <c r="R38" i="29"/>
  <c r="Q38" i="29"/>
  <c r="N38" i="29"/>
  <c r="L38" i="29"/>
  <c r="J38" i="29"/>
  <c r="H39" i="29" s="1"/>
  <c r="H38" i="29"/>
  <c r="F38" i="29"/>
  <c r="D39" i="29" s="1"/>
  <c r="R37" i="29"/>
  <c r="J36" i="29" s="1"/>
  <c r="Q37" i="29"/>
  <c r="S36" i="29"/>
  <c r="R36" i="29"/>
  <c r="Q36" i="29"/>
  <c r="N36" i="29"/>
  <c r="P34" i="29"/>
  <c r="R31" i="29"/>
  <c r="Q31" i="29"/>
  <c r="N31" i="29"/>
  <c r="J31" i="29"/>
  <c r="F31" i="29"/>
  <c r="R30" i="29"/>
  <c r="Q30" i="29"/>
  <c r="N30" i="29"/>
  <c r="L31" i="29" s="1"/>
  <c r="L30" i="29"/>
  <c r="J30" i="29"/>
  <c r="H31" i="29" s="1"/>
  <c r="H30" i="29"/>
  <c r="F30" i="29"/>
  <c r="D31" i="29" s="1"/>
  <c r="D30" i="29"/>
  <c r="R29" i="29"/>
  <c r="N28" i="29" s="1"/>
  <c r="Q29" i="29"/>
  <c r="R28" i="29"/>
  <c r="Q28" i="29"/>
  <c r="P26" i="29"/>
  <c r="R23" i="29"/>
  <c r="Q23" i="29"/>
  <c r="N23" i="29"/>
  <c r="J23" i="29"/>
  <c r="F23" i="29"/>
  <c r="R22" i="29"/>
  <c r="Q22" i="29"/>
  <c r="N22" i="29"/>
  <c r="L23" i="29" s="1"/>
  <c r="L22" i="29"/>
  <c r="J22" i="29"/>
  <c r="H23" i="29" s="1"/>
  <c r="H22" i="29"/>
  <c r="D22" i="29"/>
  <c r="F22" i="29" s="1"/>
  <c r="D23" i="29" s="1"/>
  <c r="R21" i="29"/>
  <c r="J20" i="29" s="1"/>
  <c r="Q21" i="29"/>
  <c r="R20" i="29"/>
  <c r="Q20" i="29"/>
  <c r="P18" i="29"/>
  <c r="R15" i="29"/>
  <c r="Q15" i="29"/>
  <c r="N15" i="29"/>
  <c r="J15" i="29"/>
  <c r="R14" i="29"/>
  <c r="Q14" i="29"/>
  <c r="N14" i="29"/>
  <c r="L14" i="29"/>
  <c r="J14" i="29"/>
  <c r="H15" i="29" s="1"/>
  <c r="H14" i="29"/>
  <c r="D14" i="29"/>
  <c r="F14" i="29" s="1"/>
  <c r="D15" i="29" s="1"/>
  <c r="F15" i="29" s="1"/>
  <c r="R13" i="29"/>
  <c r="J12" i="29" s="1"/>
  <c r="Q13" i="29"/>
  <c r="S12" i="29"/>
  <c r="R12" i="29"/>
  <c r="Q12" i="29"/>
  <c r="P10" i="29"/>
  <c r="R7" i="29"/>
  <c r="Q7" i="29"/>
  <c r="N7" i="29"/>
  <c r="J7" i="29"/>
  <c r="F7" i="29"/>
  <c r="S4" i="29" s="1"/>
  <c r="R6" i="29"/>
  <c r="Q6" i="29"/>
  <c r="N6" i="29"/>
  <c r="L6" i="29"/>
  <c r="J6" i="29"/>
  <c r="H7" i="29" s="1"/>
  <c r="H6" i="29"/>
  <c r="F6" i="29"/>
  <c r="D7" i="29" s="1"/>
  <c r="D6" i="29"/>
  <c r="R5" i="29"/>
  <c r="Q5" i="29"/>
  <c r="R4" i="29"/>
  <c r="Q4" i="29"/>
  <c r="P2" i="29"/>
  <c r="R47" i="26"/>
  <c r="Q47" i="26"/>
  <c r="N47" i="26"/>
  <c r="J47" i="26"/>
  <c r="F47" i="26"/>
  <c r="R46" i="26"/>
  <c r="Q46" i="26"/>
  <c r="N46" i="26"/>
  <c r="L47" i="26" s="1"/>
  <c r="L46" i="26"/>
  <c r="J46" i="26"/>
  <c r="H47" i="26" s="1"/>
  <c r="F46" i="26"/>
  <c r="D47" i="26" s="1"/>
  <c r="D46" i="26"/>
  <c r="R45" i="26"/>
  <c r="N44" i="26" s="1"/>
  <c r="Q45" i="26"/>
  <c r="R44" i="26"/>
  <c r="Q44" i="26"/>
  <c r="P42" i="26"/>
  <c r="R39" i="26"/>
  <c r="Q39" i="26"/>
  <c r="N39" i="26"/>
  <c r="J39" i="26"/>
  <c r="F39" i="26"/>
  <c r="D39" i="26"/>
  <c r="R38" i="26"/>
  <c r="N36" i="26" s="1"/>
  <c r="Q38" i="26"/>
  <c r="N38" i="26"/>
  <c r="S38" i="26" s="1"/>
  <c r="L38" i="26"/>
  <c r="J38" i="26"/>
  <c r="S39" i="26" s="1"/>
  <c r="H38" i="26"/>
  <c r="F38" i="26"/>
  <c r="D38" i="26"/>
  <c r="R37" i="26"/>
  <c r="Q37" i="26"/>
  <c r="S36" i="26"/>
  <c r="R36" i="26"/>
  <c r="Q36" i="26"/>
  <c r="J36" i="26"/>
  <c r="P34" i="26"/>
  <c r="R31" i="26"/>
  <c r="Q31" i="26"/>
  <c r="N31" i="26"/>
  <c r="J31" i="26"/>
  <c r="F31" i="26"/>
  <c r="S28" i="26" s="1"/>
  <c r="R30" i="26"/>
  <c r="Q30" i="26"/>
  <c r="N30" i="26"/>
  <c r="L31" i="26" s="1"/>
  <c r="L30" i="26"/>
  <c r="J30" i="26"/>
  <c r="H31" i="26" s="1"/>
  <c r="H30" i="26"/>
  <c r="F30" i="26"/>
  <c r="D31" i="26" s="1"/>
  <c r="D30" i="26"/>
  <c r="R29" i="26"/>
  <c r="Q29" i="26"/>
  <c r="R28" i="26"/>
  <c r="Q28" i="26"/>
  <c r="P26" i="26"/>
  <c r="R23" i="26"/>
  <c r="Q23" i="26"/>
  <c r="N23" i="26"/>
  <c r="J23" i="26"/>
  <c r="F23" i="26"/>
  <c r="S20" i="26" s="1"/>
  <c r="R22" i="26"/>
  <c r="Q22" i="26"/>
  <c r="N22" i="26"/>
  <c r="L23" i="26" s="1"/>
  <c r="L22" i="26"/>
  <c r="J22" i="26"/>
  <c r="H23" i="26" s="1"/>
  <c r="H22" i="26"/>
  <c r="F22" i="26"/>
  <c r="D23" i="26" s="1"/>
  <c r="D22" i="26"/>
  <c r="R21" i="26"/>
  <c r="Q21" i="26"/>
  <c r="R20" i="26"/>
  <c r="Q20" i="26"/>
  <c r="P18" i="26"/>
  <c r="R15" i="26"/>
  <c r="Q15" i="26"/>
  <c r="N15" i="26"/>
  <c r="J15" i="26"/>
  <c r="F15" i="26"/>
  <c r="R14" i="26"/>
  <c r="Q14" i="26"/>
  <c r="N14" i="26"/>
  <c r="L15" i="26" s="1"/>
  <c r="L14" i="26"/>
  <c r="J14" i="26"/>
  <c r="H15" i="26" s="1"/>
  <c r="H14" i="26"/>
  <c r="F14" i="26"/>
  <c r="D15" i="26" s="1"/>
  <c r="D14" i="26"/>
  <c r="R13" i="26"/>
  <c r="N12" i="26" s="1"/>
  <c r="Q13" i="26"/>
  <c r="R12" i="26"/>
  <c r="Q12" i="26"/>
  <c r="P10" i="26"/>
  <c r="R7" i="26"/>
  <c r="Q7" i="26"/>
  <c r="N7" i="26"/>
  <c r="J7" i="26"/>
  <c r="F7" i="26"/>
  <c r="R6" i="26"/>
  <c r="Q6" i="26"/>
  <c r="N6" i="26"/>
  <c r="L6" i="26"/>
  <c r="J6" i="26"/>
  <c r="H6" i="26"/>
  <c r="F6" i="26"/>
  <c r="D7" i="26" s="1"/>
  <c r="D6" i="26"/>
  <c r="R5" i="26"/>
  <c r="J4" i="26" s="1"/>
  <c r="Q5" i="26"/>
  <c r="R4" i="26"/>
  <c r="Q4" i="26"/>
  <c r="P2" i="26"/>
  <c r="R71" i="25"/>
  <c r="Q71" i="25"/>
  <c r="N71" i="25"/>
  <c r="S70" i="25" s="1"/>
  <c r="J71" i="25"/>
  <c r="F71" i="25"/>
  <c r="D71" i="25"/>
  <c r="R70" i="25"/>
  <c r="Q70" i="25"/>
  <c r="N70" i="25"/>
  <c r="L71" i="25" s="1"/>
  <c r="L70" i="25"/>
  <c r="J70" i="25"/>
  <c r="S71" i="25" s="1"/>
  <c r="H70" i="25"/>
  <c r="F70" i="25"/>
  <c r="D70" i="25"/>
  <c r="R69" i="25"/>
  <c r="N68" i="25" s="1"/>
  <c r="Q69" i="25"/>
  <c r="S68" i="25"/>
  <c r="S69" i="25" s="1"/>
  <c r="R68" i="25"/>
  <c r="Q68" i="25"/>
  <c r="J68" i="25"/>
  <c r="P66" i="25"/>
  <c r="R63" i="25"/>
  <c r="Q63" i="25"/>
  <c r="N63" i="25"/>
  <c r="S62" i="25" s="1"/>
  <c r="J63" i="25"/>
  <c r="F63" i="25"/>
  <c r="D63" i="25"/>
  <c r="R62" i="25"/>
  <c r="Q62" i="25"/>
  <c r="N62" i="25"/>
  <c r="L63" i="25" s="1"/>
  <c r="L62" i="25"/>
  <c r="J62" i="25"/>
  <c r="S63" i="25" s="1"/>
  <c r="H62" i="25"/>
  <c r="F62" i="25"/>
  <c r="D62" i="25"/>
  <c r="R61" i="25"/>
  <c r="N60" i="25" s="1"/>
  <c r="Q61" i="25"/>
  <c r="S60" i="25"/>
  <c r="R60" i="25"/>
  <c r="Q60" i="25"/>
  <c r="J60" i="25"/>
  <c r="P58" i="25"/>
  <c r="S55" i="25"/>
  <c r="R55" i="25"/>
  <c r="Q55" i="25"/>
  <c r="N55" i="25"/>
  <c r="J55" i="25"/>
  <c r="F55" i="25"/>
  <c r="R54" i="25"/>
  <c r="Q54" i="25"/>
  <c r="N54" i="25"/>
  <c r="L55" i="25" s="1"/>
  <c r="L54" i="25"/>
  <c r="J54" i="25"/>
  <c r="H55" i="25" s="1"/>
  <c r="H54" i="25"/>
  <c r="F54" i="25"/>
  <c r="D55" i="25" s="1"/>
  <c r="D54" i="25"/>
  <c r="R53" i="25"/>
  <c r="Q53" i="25"/>
  <c r="S52" i="25"/>
  <c r="R52" i="25"/>
  <c r="Q52" i="25"/>
  <c r="N52" i="25"/>
  <c r="J52" i="25"/>
  <c r="P50" i="25"/>
  <c r="R47" i="25"/>
  <c r="Q47" i="25"/>
  <c r="N47" i="25"/>
  <c r="J47" i="25"/>
  <c r="S47" i="25" s="1"/>
  <c r="H47" i="25"/>
  <c r="F47" i="25"/>
  <c r="D47" i="25"/>
  <c r="R46" i="25"/>
  <c r="Q46" i="25"/>
  <c r="N46" i="25"/>
  <c r="L47" i="25" s="1"/>
  <c r="L46" i="25"/>
  <c r="J46" i="25"/>
  <c r="H46" i="25"/>
  <c r="F46" i="25"/>
  <c r="D46" i="25"/>
  <c r="R45" i="25"/>
  <c r="Q45" i="25"/>
  <c r="S44" i="25"/>
  <c r="R44" i="25"/>
  <c r="Q44" i="25"/>
  <c r="N44" i="25"/>
  <c r="J44" i="25"/>
  <c r="P42" i="25"/>
  <c r="R39" i="25"/>
  <c r="Q39" i="25"/>
  <c r="N39" i="25"/>
  <c r="L39" i="25"/>
  <c r="J39" i="25"/>
  <c r="S39" i="25" s="1"/>
  <c r="H39" i="25"/>
  <c r="F39" i="25"/>
  <c r="D39" i="25"/>
  <c r="S38" i="25"/>
  <c r="R38" i="25"/>
  <c r="Q38" i="25"/>
  <c r="N38" i="25"/>
  <c r="L38" i="25"/>
  <c r="J38" i="25"/>
  <c r="H38" i="25"/>
  <c r="F38" i="25"/>
  <c r="D38" i="25"/>
  <c r="R37" i="25"/>
  <c r="N36" i="25" s="1"/>
  <c r="Q37" i="25"/>
  <c r="S36" i="25"/>
  <c r="R36" i="25"/>
  <c r="Q36" i="25"/>
  <c r="P34" i="25"/>
  <c r="R31" i="25"/>
  <c r="Q31" i="25"/>
  <c r="N31" i="25"/>
  <c r="J31" i="25"/>
  <c r="F31" i="25"/>
  <c r="R30" i="25"/>
  <c r="Q30" i="25"/>
  <c r="N30" i="25"/>
  <c r="L31" i="25" s="1"/>
  <c r="L30" i="25"/>
  <c r="J30" i="25"/>
  <c r="H30" i="25"/>
  <c r="F30" i="25"/>
  <c r="D31" i="25" s="1"/>
  <c r="R29" i="25"/>
  <c r="N28" i="25" s="1"/>
  <c r="Q29" i="25"/>
  <c r="R28" i="25"/>
  <c r="Q28" i="25"/>
  <c r="P26" i="25"/>
  <c r="R23" i="25"/>
  <c r="Q23" i="25"/>
  <c r="N23" i="25"/>
  <c r="J23" i="25"/>
  <c r="F23" i="25"/>
  <c r="R22" i="25"/>
  <c r="Q22" i="25"/>
  <c r="N22" i="25"/>
  <c r="L23" i="25" s="1"/>
  <c r="L22" i="25"/>
  <c r="J22" i="25"/>
  <c r="H23" i="25" s="1"/>
  <c r="H22" i="25"/>
  <c r="F22" i="25"/>
  <c r="D23" i="25" s="1"/>
  <c r="D22" i="25"/>
  <c r="R21" i="25"/>
  <c r="Q21" i="25"/>
  <c r="R20" i="25"/>
  <c r="Q20" i="25"/>
  <c r="N20" i="25"/>
  <c r="J20" i="25"/>
  <c r="P18" i="25"/>
  <c r="R15" i="25"/>
  <c r="Q15" i="25"/>
  <c r="N15" i="25"/>
  <c r="J15" i="25"/>
  <c r="S15" i="25" s="1"/>
  <c r="F15" i="25"/>
  <c r="R14" i="25"/>
  <c r="Q14" i="25"/>
  <c r="N14" i="25"/>
  <c r="L14" i="25"/>
  <c r="J14" i="25"/>
  <c r="H15" i="25" s="1"/>
  <c r="H14" i="25"/>
  <c r="F14" i="25"/>
  <c r="D15" i="25" s="1"/>
  <c r="D14" i="25"/>
  <c r="R13" i="25"/>
  <c r="N12" i="25" s="1"/>
  <c r="Q13" i="25"/>
  <c r="R12" i="25"/>
  <c r="Q12" i="25"/>
  <c r="P10" i="25"/>
  <c r="R7" i="25"/>
  <c r="Q7" i="25"/>
  <c r="N7" i="25"/>
  <c r="J7" i="25"/>
  <c r="F7" i="25"/>
  <c r="R6" i="25"/>
  <c r="Q6" i="25"/>
  <c r="N6" i="25"/>
  <c r="L7" i="25" s="1"/>
  <c r="L6" i="25"/>
  <c r="J6" i="25"/>
  <c r="H7" i="25" s="1"/>
  <c r="H6" i="25"/>
  <c r="D6" i="25"/>
  <c r="F6" i="25" s="1"/>
  <c r="D7" i="25" s="1"/>
  <c r="R5" i="25"/>
  <c r="N4" i="25" s="1"/>
  <c r="Q5" i="25"/>
  <c r="R4" i="25"/>
  <c r="Q4" i="25"/>
  <c r="P2" i="25"/>
  <c r="S6" i="35" l="1"/>
  <c r="N44" i="34"/>
  <c r="S44" i="34"/>
  <c r="S45" i="34" s="1"/>
  <c r="S38" i="34"/>
  <c r="S22" i="34"/>
  <c r="S23" i="34"/>
  <c r="S47" i="33"/>
  <c r="L39" i="33"/>
  <c r="S38" i="33"/>
  <c r="S39" i="33"/>
  <c r="S36" i="33"/>
  <c r="S37" i="33" s="1"/>
  <c r="S30" i="33"/>
  <c r="S28" i="33"/>
  <c r="S29" i="33" s="1"/>
  <c r="L47" i="32"/>
  <c r="S46" i="32"/>
  <c r="S44" i="32"/>
  <c r="S38" i="32"/>
  <c r="S39" i="32"/>
  <c r="S30" i="32"/>
  <c r="S31" i="32"/>
  <c r="S28" i="32"/>
  <c r="S14" i="32"/>
  <c r="S15" i="32"/>
  <c r="S54" i="29"/>
  <c r="S55" i="29"/>
  <c r="L47" i="29"/>
  <c r="S46" i="29"/>
  <c r="S47" i="29"/>
  <c r="S45" i="29" s="1"/>
  <c r="L39" i="29"/>
  <c r="S38" i="29"/>
  <c r="S39" i="29"/>
  <c r="S37" i="29"/>
  <c r="S20" i="29"/>
  <c r="S28" i="29"/>
  <c r="S30" i="25"/>
  <c r="S31" i="25"/>
  <c r="H31" i="25"/>
  <c r="S28" i="25"/>
  <c r="S29" i="25" s="1"/>
  <c r="S22" i="25"/>
  <c r="S23" i="25"/>
  <c r="S22" i="36"/>
  <c r="S23" i="36"/>
  <c r="S14" i="36"/>
  <c r="S15" i="36"/>
  <c r="S6" i="36"/>
  <c r="S23" i="32"/>
  <c r="S22" i="32"/>
  <c r="J20" i="32"/>
  <c r="N20" i="32"/>
  <c r="S20" i="32"/>
  <c r="S30" i="29"/>
  <c r="J28" i="29"/>
  <c r="S23" i="29"/>
  <c r="N12" i="29"/>
  <c r="J4" i="29"/>
  <c r="N4" i="29"/>
  <c r="S46" i="26"/>
  <c r="S47" i="26"/>
  <c r="J44" i="26"/>
  <c r="S44" i="26"/>
  <c r="S30" i="26"/>
  <c r="S7" i="26"/>
  <c r="S12" i="25"/>
  <c r="S6" i="25"/>
  <c r="N4" i="36"/>
  <c r="S14" i="35"/>
  <c r="S15" i="35"/>
  <c r="N12" i="35"/>
  <c r="N4" i="35"/>
  <c r="S7" i="35"/>
  <c r="J4" i="35"/>
  <c r="S39" i="34"/>
  <c r="J36" i="34"/>
  <c r="S36" i="34"/>
  <c r="S37" i="34" s="1"/>
  <c r="S30" i="34"/>
  <c r="S31" i="34"/>
  <c r="J28" i="34"/>
  <c r="N28" i="34"/>
  <c r="S28" i="34"/>
  <c r="S20" i="34"/>
  <c r="S21" i="34" s="1"/>
  <c r="S14" i="34"/>
  <c r="J12" i="34"/>
  <c r="S15" i="34"/>
  <c r="N12" i="34"/>
  <c r="S7" i="34"/>
  <c r="N4" i="34"/>
  <c r="S4" i="34"/>
  <c r="S22" i="33"/>
  <c r="S23" i="33"/>
  <c r="S20" i="33"/>
  <c r="S14" i="33"/>
  <c r="N12" i="33"/>
  <c r="S15" i="33"/>
  <c r="J12" i="33"/>
  <c r="N4" i="33"/>
  <c r="S6" i="33"/>
  <c r="S7" i="33"/>
  <c r="N12" i="32"/>
  <c r="S7" i="32"/>
  <c r="N4" i="32"/>
  <c r="S22" i="29"/>
  <c r="S21" i="29" s="1"/>
  <c r="N20" i="29"/>
  <c r="N28" i="26"/>
  <c r="S31" i="26"/>
  <c r="N20" i="26"/>
  <c r="S22" i="26"/>
  <c r="S23" i="26"/>
  <c r="J12" i="26"/>
  <c r="S4" i="26"/>
  <c r="J12" i="25"/>
  <c r="S7" i="25"/>
  <c r="S4" i="25"/>
  <c r="S12" i="36"/>
  <c r="S13" i="36" s="1"/>
  <c r="N12" i="36"/>
  <c r="S7" i="36"/>
  <c r="S4" i="36"/>
  <c r="S21" i="36"/>
  <c r="H31" i="36"/>
  <c r="L47" i="36"/>
  <c r="D15" i="36"/>
  <c r="N20" i="36"/>
  <c r="J4" i="36"/>
  <c r="S47" i="36"/>
  <c r="S45" i="36" s="1"/>
  <c r="S21" i="35"/>
  <c r="D7" i="35"/>
  <c r="S4" i="35"/>
  <c r="S5" i="35" s="1"/>
  <c r="J20" i="35"/>
  <c r="D15" i="35"/>
  <c r="S46" i="35"/>
  <c r="S45" i="35" s="1"/>
  <c r="H31" i="35"/>
  <c r="H31" i="34"/>
  <c r="J20" i="34"/>
  <c r="D15" i="34"/>
  <c r="S12" i="33"/>
  <c r="D15" i="33"/>
  <c r="S45" i="33"/>
  <c r="D7" i="33"/>
  <c r="S4" i="33"/>
  <c r="L47" i="33"/>
  <c r="H31" i="33"/>
  <c r="J20" i="33"/>
  <c r="D23" i="33"/>
  <c r="L55" i="33"/>
  <c r="J4" i="33"/>
  <c r="J28" i="33"/>
  <c r="S53" i="32"/>
  <c r="S4" i="32"/>
  <c r="S29" i="32"/>
  <c r="S12" i="32"/>
  <c r="S13" i="32" s="1"/>
  <c r="D15" i="32"/>
  <c r="S37" i="32"/>
  <c r="S45" i="32"/>
  <c r="N28" i="32"/>
  <c r="H47" i="32"/>
  <c r="J12" i="32"/>
  <c r="J36" i="32"/>
  <c r="J4" i="32"/>
  <c r="S14" i="26"/>
  <c r="S15" i="26"/>
  <c r="S12" i="26"/>
  <c r="L15" i="29"/>
  <c r="S14" i="29"/>
  <c r="S15" i="29"/>
  <c r="L7" i="29"/>
  <c r="S6" i="29"/>
  <c r="S7" i="29"/>
  <c r="S5" i="29"/>
  <c r="L7" i="26"/>
  <c r="S6" i="26"/>
  <c r="N4" i="26"/>
  <c r="S53" i="29"/>
  <c r="S31" i="29"/>
  <c r="S37" i="26"/>
  <c r="J20" i="26"/>
  <c r="H39" i="26"/>
  <c r="J28" i="26"/>
  <c r="L39" i="26"/>
  <c r="H71" i="25"/>
  <c r="S61" i="25"/>
  <c r="H63" i="25"/>
  <c r="S37" i="25"/>
  <c r="S53" i="25"/>
  <c r="J28" i="25"/>
  <c r="S46" i="25"/>
  <c r="S45" i="25" s="1"/>
  <c r="S20" i="25"/>
  <c r="S21" i="25" s="1"/>
  <c r="S54" i="25"/>
  <c r="S14" i="25"/>
  <c r="J4" i="25"/>
  <c r="J36" i="25"/>
  <c r="S21" i="33" l="1"/>
  <c r="S21" i="32"/>
  <c r="S29" i="29"/>
  <c r="S13" i="29"/>
  <c r="S45" i="26"/>
  <c r="S29" i="26"/>
  <c r="S13" i="26"/>
  <c r="S13" i="25"/>
  <c r="S13" i="35"/>
  <c r="S29" i="34"/>
  <c r="S13" i="34"/>
  <c r="S5" i="34"/>
  <c r="S13" i="33"/>
  <c r="S5" i="33"/>
  <c r="S5" i="32"/>
  <c r="S21" i="26"/>
  <c r="S5" i="26"/>
  <c r="S5" i="25"/>
  <c r="S5" i="36"/>
</calcChain>
</file>

<file path=xl/sharedStrings.xml><?xml version="1.0" encoding="utf-8"?>
<sst xmlns="http://schemas.openxmlformats.org/spreadsheetml/2006/main" count="1663" uniqueCount="78">
  <si>
    <t>Adv. Comp</t>
  </si>
  <si>
    <t>Essential Standard: RL2</t>
  </si>
  <si>
    <t>98% Assessed</t>
  </si>
  <si>
    <t>Dates</t>
  </si>
  <si>
    <t>Total Students Tested</t>
  </si>
  <si>
    <t>Total Students Proficient in Tier I</t>
  </si>
  <si>
    <t># SWD Tested</t>
  </si>
  <si>
    <t># SWD Proficient</t>
  </si>
  <si>
    <t>SWD Gap</t>
  </si>
  <si>
    <t># ELL Tested</t>
  </si>
  <si>
    <t># ELL Proficient</t>
  </si>
  <si>
    <t>ELL Gap</t>
  </si>
  <si>
    <t>Tier 1 Proficiency</t>
  </si>
  <si>
    <t>After Tier 2 Proficiency</t>
  </si>
  <si>
    <t>Summer Intervention Count Estimate</t>
  </si>
  <si>
    <t>Tier I</t>
  </si>
  <si>
    <t>Total Class</t>
  </si>
  <si>
    <t xml:space="preserve">Total Students Entering Tier II </t>
  </si>
  <si>
    <t xml:space="preserve">Total Students Exiting Tier II </t>
  </si>
  <si>
    <t>Total Students Remaining in Tier II cycle</t>
  </si>
  <si>
    <t xml:space="preserve"># SWD Entering Tier II </t>
  </si>
  <si>
    <t xml:space="preserve"># SWD Exiting Tier II </t>
  </si>
  <si>
    <t># SWD Remaining in Tier II cycle</t>
  </si>
  <si>
    <t xml:space="preserve"># ELL Entering Tier II </t>
  </si>
  <si>
    <t xml:space="preserve"># ELL Exiting Tier II </t>
  </si>
  <si>
    <t># ELL Remaining in Tier II cycle</t>
  </si>
  <si>
    <t>Gen Ed</t>
  </si>
  <si>
    <t>Tier II Cycle 1</t>
  </si>
  <si>
    <t>ELL</t>
  </si>
  <si>
    <t>Tier II Cycles 2+</t>
  </si>
  <si>
    <t>SWD</t>
  </si>
  <si>
    <t>Essential Standard: W3</t>
  </si>
  <si>
    <t>30.00% Assessed</t>
  </si>
  <si>
    <t>Tier 2 Proficiency</t>
  </si>
  <si>
    <t>Summer Intervention Estimate</t>
  </si>
  <si>
    <t>Essential Standard: W2</t>
  </si>
  <si>
    <t xml:space="preserve">Essential Standard: </t>
  </si>
  <si>
    <t>Essential Standard:</t>
  </si>
  <si>
    <t>10th Lit</t>
  </si>
  <si>
    <t>100% Assessed</t>
  </si>
  <si>
    <t>Essential Standard: RI1</t>
  </si>
  <si>
    <t>65.38% Assessed</t>
  </si>
  <si>
    <t>Essential Standard: RL3</t>
  </si>
  <si>
    <t>Am Lit</t>
  </si>
  <si>
    <t>Essential Standard: RL1</t>
  </si>
  <si>
    <t>Essential Standard: RI2</t>
  </si>
  <si>
    <t>Essential Standard: RL6*** Removed from system essential standards list in February 2023</t>
  </si>
  <si>
    <t>Essential Standard: W4</t>
  </si>
  <si>
    <t>US Hist</t>
  </si>
  <si>
    <t>Essential Standard: H4</t>
  </si>
  <si>
    <t>Essential Standard: H8</t>
  </si>
  <si>
    <t>Essential Standard: H10</t>
  </si>
  <si>
    <t>Essential Standard: H11</t>
  </si>
  <si>
    <t>Essential Standard: H16</t>
  </si>
  <si>
    <t>Essential Standard: H18</t>
  </si>
  <si>
    <t>Essential Standard: H21</t>
  </si>
  <si>
    <t>World Hist</t>
  </si>
  <si>
    <t>Essential Standard: W9</t>
  </si>
  <si>
    <t>Essential Standard: W10</t>
  </si>
  <si>
    <t>Essential Standard: W14</t>
  </si>
  <si>
    <t>Essential Standard: W16</t>
  </si>
  <si>
    <t>Essential Standard: W19</t>
  </si>
  <si>
    <t>Econ</t>
  </si>
  <si>
    <t>Essential Standard: 1A</t>
  </si>
  <si>
    <t>Essential Standard: 1B</t>
  </si>
  <si>
    <t>Essential Standard: Micro</t>
  </si>
  <si>
    <t>Essential Standard: Macro</t>
  </si>
  <si>
    <t>Essential Standard: International</t>
  </si>
  <si>
    <t>Essential Standard: Personal Finance</t>
  </si>
  <si>
    <t>Essentials</t>
  </si>
  <si>
    <t>Essential Standard: Directional Terms</t>
  </si>
  <si>
    <t>Essential Standard: Cardiovascular</t>
  </si>
  <si>
    <t>Essential Standard: Respiratory</t>
  </si>
  <si>
    <t>Essential Standard: Integumentary</t>
  </si>
  <si>
    <t>Essential Standard: Skeletal</t>
  </si>
  <si>
    <t>CTAE</t>
  </si>
  <si>
    <t>Essential Standard: S1 - Resume'</t>
  </si>
  <si>
    <t>Essential Standard: S1 - Interview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</si>
</sst>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8C8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Down">
        <bgColor theme="2"/>
      </patternFill>
    </fill>
    <fill>
      <patternFill patternType="solid">
        <fgColor theme="0"/>
        <bgColor indexed="64"/>
      </patternFill>
    </fill>
    <fill>
      <patternFill patternType="gray0625">
        <fgColor theme="5" tint="0.79998168889431442"/>
        <bgColor theme="5" tint="0.79995117038483843"/>
      </patternFill>
    </fill>
    <fill>
      <patternFill patternType="solid">
        <fgColor theme="5" tint="0.79995117038483843"/>
        <bgColor theme="5" tint="-0.24994659260841701"/>
      </patternFill>
    </fill>
    <fill>
      <patternFill patternType="gray0625">
        <fgColor theme="9"/>
        <bgColor theme="5" tint="0.79995117038483843"/>
      </patternFill>
    </fill>
    <fill>
      <patternFill patternType="gray0625">
        <fgColor theme="9"/>
        <bgColor theme="5" tint="0.79998168889431442"/>
      </patternFill>
    </fill>
    <fill>
      <patternFill patternType="gray0625">
        <fgColor theme="9"/>
        <bgColor theme="4" tint="0.79998168889431442"/>
      </patternFill>
    </fill>
    <fill>
      <patternFill patternType="gray0625">
        <fgColor theme="9"/>
        <bgColor theme="5" tint="0.79979857783745845"/>
      </patternFill>
    </fill>
    <fill>
      <patternFill patternType="solid">
        <fgColor theme="0" tint="-0.499984740745262"/>
        <bgColor indexed="64"/>
      </patternFill>
    </fill>
    <fill>
      <patternFill patternType="gray0625">
        <fgColor theme="9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B4B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3" xfId="0" applyBorder="1"/>
    <xf numFmtId="0" fontId="1" fillId="10" borderId="1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1" fillId="4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wrapText="1"/>
    </xf>
    <xf numFmtId="0" fontId="0" fillId="11" borderId="20" xfId="0" applyFill="1" applyBorder="1"/>
    <xf numFmtId="0" fontId="3" fillId="7" borderId="2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164" fontId="0" fillId="8" borderId="30" xfId="0" applyNumberFormat="1" applyFill="1" applyBorder="1"/>
    <xf numFmtId="0" fontId="1" fillId="7" borderId="29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0" fillId="5" borderId="21" xfId="0" applyFill="1" applyBorder="1"/>
    <xf numFmtId="9" fontId="1" fillId="5" borderId="25" xfId="0" applyNumberFormat="1" applyFont="1" applyFill="1" applyBorder="1"/>
    <xf numFmtId="0" fontId="1" fillId="5" borderId="25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0" fillId="5" borderId="11" xfId="0" applyFill="1" applyBorder="1"/>
    <xf numFmtId="0" fontId="0" fillId="3" borderId="36" xfId="0" applyFill="1" applyBorder="1"/>
    <xf numFmtId="0" fontId="3" fillId="7" borderId="20" xfId="0" applyFont="1" applyFill="1" applyBorder="1" applyAlignment="1">
      <alignment horizontal="center" vertical="center" wrapText="1"/>
    </xf>
    <xf numFmtId="9" fontId="1" fillId="12" borderId="28" xfId="0" applyNumberFormat="1" applyFont="1" applyFill="1" applyBorder="1"/>
    <xf numFmtId="0" fontId="0" fillId="5" borderId="40" xfId="0" applyFill="1" applyBorder="1"/>
    <xf numFmtId="0" fontId="3" fillId="5" borderId="32" xfId="0" applyFont="1" applyFill="1" applyBorder="1" applyAlignment="1">
      <alignment horizontal="center" vertical="center" wrapText="1"/>
    </xf>
    <xf numFmtId="0" fontId="0" fillId="5" borderId="28" xfId="0" applyFill="1" applyBorder="1"/>
    <xf numFmtId="0" fontId="1" fillId="5" borderId="35" xfId="0" applyFont="1" applyFill="1" applyBorder="1" applyAlignment="1">
      <alignment horizontal="center" vertical="center" wrapText="1"/>
    </xf>
    <xf numFmtId="0" fontId="0" fillId="5" borderId="41" xfId="0" applyFill="1" applyBorder="1"/>
    <xf numFmtId="0" fontId="0" fillId="0" borderId="44" xfId="0" applyBorder="1"/>
    <xf numFmtId="0" fontId="1" fillId="6" borderId="25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0" fillId="3" borderId="33" xfId="0" applyFill="1" applyBorder="1"/>
    <xf numFmtId="0" fontId="0" fillId="0" borderId="7" xfId="0" applyBorder="1"/>
    <xf numFmtId="0" fontId="4" fillId="16" borderId="31" xfId="0" applyFont="1" applyFill="1" applyBorder="1"/>
    <xf numFmtId="0" fontId="4" fillId="16" borderId="10" xfId="0" applyFont="1" applyFill="1" applyBorder="1"/>
    <xf numFmtId="0" fontId="4" fillId="17" borderId="37" xfId="0" applyFont="1" applyFill="1" applyBorder="1"/>
    <xf numFmtId="0" fontId="4" fillId="17" borderId="12" xfId="0" applyFont="1" applyFill="1" applyBorder="1"/>
    <xf numFmtId="0" fontId="4" fillId="17" borderId="38" xfId="0" applyFont="1" applyFill="1" applyBorder="1"/>
    <xf numFmtId="0" fontId="4" fillId="17" borderId="13" xfId="0" applyFont="1" applyFill="1" applyBorder="1"/>
    <xf numFmtId="9" fontId="4" fillId="18" borderId="28" xfId="0" applyNumberFormat="1" applyFont="1" applyFill="1" applyBorder="1"/>
    <xf numFmtId="0" fontId="4" fillId="17" borderId="43" xfId="0" applyFont="1" applyFill="1" applyBorder="1"/>
    <xf numFmtId="0" fontId="4" fillId="17" borderId="39" xfId="0" applyFont="1" applyFill="1" applyBorder="1"/>
    <xf numFmtId="0" fontId="4" fillId="17" borderId="41" xfId="0" applyFont="1" applyFill="1" applyBorder="1"/>
    <xf numFmtId="0" fontId="4" fillId="17" borderId="42" xfId="0" applyFont="1" applyFill="1" applyBorder="1"/>
    <xf numFmtId="0" fontId="4" fillId="19" borderId="2" xfId="0" applyFont="1" applyFill="1" applyBorder="1"/>
    <xf numFmtId="0" fontId="4" fillId="19" borderId="9" xfId="0" applyFont="1" applyFill="1" applyBorder="1"/>
    <xf numFmtId="164" fontId="0" fillId="13" borderId="4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164" fontId="0" fillId="13" borderId="4" xfId="0" applyNumberFormat="1" applyFill="1" applyBorder="1" applyProtection="1">
      <protection locked="0"/>
    </xf>
    <xf numFmtId="164" fontId="0" fillId="13" borderId="8" xfId="0" applyNumberFormat="1" applyFill="1" applyBorder="1" applyProtection="1">
      <protection locked="0"/>
    </xf>
    <xf numFmtId="0" fontId="0" fillId="15" borderId="2" xfId="0" applyFill="1" applyBorder="1" applyProtection="1">
      <protection locked="0"/>
    </xf>
    <xf numFmtId="0" fontId="0" fillId="15" borderId="9" xfId="0" applyFill="1" applyBorder="1" applyProtection="1">
      <protection locked="0"/>
    </xf>
    <xf numFmtId="0" fontId="0" fillId="14" borderId="38" xfId="0" applyFill="1" applyBorder="1" applyProtection="1">
      <protection locked="0"/>
    </xf>
    <xf numFmtId="0" fontId="0" fillId="14" borderId="13" xfId="0" applyFill="1" applyBorder="1" applyProtection="1">
      <protection locked="0"/>
    </xf>
    <xf numFmtId="0" fontId="0" fillId="13" borderId="25" xfId="0" applyFill="1" applyBorder="1" applyAlignment="1">
      <alignment horizontal="left" vertical="top"/>
    </xf>
    <xf numFmtId="0" fontId="1" fillId="4" borderId="2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0" fillId="20" borderId="25" xfId="0" applyFill="1" applyBorder="1" applyAlignment="1">
      <alignment horizontal="left" vertical="top"/>
    </xf>
    <xf numFmtId="9" fontId="4" fillId="21" borderId="25" xfId="0" applyNumberFormat="1" applyFont="1" applyFill="1" applyBorder="1" applyAlignment="1">
      <alignment horizontal="center" vertical="center"/>
    </xf>
    <xf numFmtId="9" fontId="4" fillId="21" borderId="25" xfId="0" applyNumberFormat="1" applyFont="1" applyFill="1" applyBorder="1" applyAlignment="1">
      <alignment horizontal="center"/>
    </xf>
    <xf numFmtId="9" fontId="4" fillId="21" borderId="35" xfId="0" applyNumberFormat="1" applyFont="1" applyFill="1" applyBorder="1" applyAlignment="1">
      <alignment horizontal="center" vertical="center" wrapText="1"/>
    </xf>
    <xf numFmtId="9" fontId="4" fillId="21" borderId="17" xfId="0" applyNumberFormat="1" applyFont="1" applyFill="1" applyBorder="1" applyAlignment="1">
      <alignment horizontal="center" vertical="center" wrapText="1"/>
    </xf>
    <xf numFmtId="1" fontId="4" fillId="21" borderId="25" xfId="0" applyNumberFormat="1" applyFont="1" applyFill="1" applyBorder="1" applyAlignment="1">
      <alignment horizontal="center" vertical="center" wrapText="1"/>
    </xf>
    <xf numFmtId="1" fontId="4" fillId="21" borderId="11" xfId="0" applyNumberFormat="1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1" fontId="4" fillId="21" borderId="11" xfId="0" applyNumberFormat="1" applyFont="1" applyFill="1" applyBorder="1" applyAlignment="1">
      <alignment horizontal="center"/>
    </xf>
    <xf numFmtId="1" fontId="4" fillId="21" borderId="17" xfId="0" applyNumberFormat="1" applyFont="1" applyFill="1" applyBorder="1" applyAlignment="1">
      <alignment horizontal="center" vertical="center" wrapText="1"/>
    </xf>
    <xf numFmtId="0" fontId="1" fillId="22" borderId="5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9" fontId="1" fillId="0" borderId="0" xfId="0" applyNumberFormat="1" applyFont="1"/>
    <xf numFmtId="9" fontId="4" fillId="0" borderId="0" xfId="0" applyNumberFormat="1" applyFont="1"/>
    <xf numFmtId="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9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1" fillId="23" borderId="51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0" fillId="3" borderId="52" xfId="0" applyFill="1" applyBorder="1"/>
    <xf numFmtId="0" fontId="3" fillId="7" borderId="42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0" fillId="11" borderId="42" xfId="0" applyFill="1" applyBorder="1"/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0" fillId="3" borderId="25" xfId="0" applyFill="1" applyBorder="1"/>
    <xf numFmtId="0" fontId="1" fillId="0" borderId="17" xfId="0" applyFont="1" applyBorder="1" applyAlignment="1">
      <alignment vertical="center"/>
    </xf>
    <xf numFmtId="0" fontId="1" fillId="0" borderId="17" xfId="0" applyFont="1" applyBorder="1"/>
    <xf numFmtId="165" fontId="0" fillId="14" borderId="38" xfId="0" applyNumberFormat="1" applyFill="1" applyBorder="1" applyProtection="1"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4B4"/>
      <color rgb="FFF89324"/>
      <color rgb="FFFB8C89"/>
      <color rgb="FFFF5050"/>
      <color rgb="FFE751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Comp'!$P$2:$R$2</c:f>
          <c:strCache>
            <c:ptCount val="3"/>
            <c:pt idx="0">
              <c:v>Essential Standard: RL2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Comp'!$Q$4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3-48F0-B640-CE3B85061538}"/>
            </c:ext>
          </c:extLst>
        </c:ser>
        <c:ser>
          <c:idx val="1"/>
          <c:order val="1"/>
          <c:tx>
            <c:strRef>
              <c:f>'S2 Adv Comp'!$R$3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Comp'!$R$4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3-48F0-B640-CE3B850615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Comp'!$P$2:$S$2</c:f>
          <c:strCache>
            <c:ptCount val="4"/>
            <c:pt idx="0">
              <c:v>Essential Standard: RL2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Comp'!$Q$4:$Q$7</c:f>
              <c:numCache>
                <c:formatCode>0%</c:formatCode>
                <c:ptCount val="4"/>
                <c:pt idx="0">
                  <c:v>0.9</c:v>
                </c:pt>
                <c:pt idx="1">
                  <c:v>0.92105263157894735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6-489D-AAB0-61D03E161B98}"/>
            </c:ext>
          </c:extLst>
        </c:ser>
        <c:ser>
          <c:idx val="1"/>
          <c:order val="1"/>
          <c:tx>
            <c:strRef>
              <c:f>'S2 Adv Comp'!$R$3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Comp'!$R$4:$R$7</c:f>
              <c:numCache>
                <c:formatCode>0%</c:formatCode>
                <c:ptCount val="4"/>
                <c:pt idx="0">
                  <c:v>0.98</c:v>
                </c:pt>
                <c:pt idx="1">
                  <c:v>0.97368421052631582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6-489D-AAB0-61D03E161B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F-4D54-8040-64331658A1F6}"/>
            </c:ext>
          </c:extLst>
        </c:ser>
        <c:ser>
          <c:idx val="1"/>
          <c:order val="1"/>
          <c:tx>
            <c:strRef>
              <c:f>'S2 Essentials of HC'!$R$51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F-4D54-8040-64331658A1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CTAE'!$P$2:$R$2</c:f>
          <c:strCache>
            <c:ptCount val="3"/>
            <c:pt idx="0">
              <c:v>Essential Standard: S1 - Resume'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CTAE'!$Q$4</c:f>
              <c:numCache>
                <c:formatCode>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9-4F87-8994-B6B75A78621E}"/>
            </c:ext>
          </c:extLst>
        </c:ser>
        <c:ser>
          <c:idx val="1"/>
          <c:order val="1"/>
          <c:tx>
            <c:strRef>
              <c:f>'S2 CTAE'!$R$3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CTAE'!$R$4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9-4F87-8994-B6B75A7862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CTAE'!$P$10:$R$10</c:f>
          <c:strCache>
            <c:ptCount val="3"/>
            <c:pt idx="0">
              <c:v>Essential Standard: S1 - Interview Skills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CTAE'!$Q$12</c:f>
              <c:numCache>
                <c:formatCode>0%</c:formatCode>
                <c:ptCount val="1"/>
                <c:pt idx="0">
                  <c:v>0.9375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4-4D48-A935-A407235B6A75}"/>
            </c:ext>
          </c:extLst>
        </c:ser>
        <c:ser>
          <c:idx val="1"/>
          <c:order val="1"/>
          <c:tx>
            <c:strRef>
              <c:f>'S2 CTAE'!$R$11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4-4D48-A935-A407235B6A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CTAE'!$P$18:$S$18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CTAE'!$Q$20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4-4A0B-87B4-01246360B75A}"/>
            </c:ext>
          </c:extLst>
        </c:ser>
        <c:ser>
          <c:idx val="1"/>
          <c:order val="1"/>
          <c:tx>
            <c:strRef>
              <c:f>'S2 CTAE'!$R$19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CTAE'!$R$20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4-4A0B-87B4-01246360B7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CTAE'!$P$10:$R$10</c:f>
          <c:strCache>
            <c:ptCount val="3"/>
            <c:pt idx="0">
              <c:v>Essential Standard: S1 - Interview Skills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CTAE'!$Q$12:$Q$15</c:f>
              <c:numCache>
                <c:formatCode>0%</c:formatCode>
                <c:ptCount val="4"/>
                <c:pt idx="0">
                  <c:v>0.9375</c:v>
                </c:pt>
                <c:pt idx="1">
                  <c:v>0.92929292929292928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2-4883-9A97-FC50C94E9D28}"/>
            </c:ext>
          </c:extLst>
        </c:ser>
        <c:ser>
          <c:idx val="1"/>
          <c:order val="1"/>
          <c:tx>
            <c:strRef>
              <c:f>'S2 CTAE'!$R$11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2-4883-9A97-FC50C94E9D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CTAE'!$P$18:$S$18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CTAE'!$Q$20:$Q$23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9-4F26-B1FE-A868A0F23775}"/>
            </c:ext>
          </c:extLst>
        </c:ser>
        <c:ser>
          <c:idx val="1"/>
          <c:order val="1"/>
          <c:tx>
            <c:strRef>
              <c:f>'S2 CTAE'!$R$19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CTAE'!$R$20:$R$23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9-4F26-B1FE-A868A0F23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CTAE'!$P$26:$R$26</c:f>
          <c:strCache>
            <c:ptCount val="3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CTAE'!$Q$28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E-4A94-87DA-DCC620995614}"/>
            </c:ext>
          </c:extLst>
        </c:ser>
        <c:ser>
          <c:idx val="1"/>
          <c:order val="1"/>
          <c:tx>
            <c:strRef>
              <c:f>'S2 CTAE'!$R$27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CTAE'!$R$28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E-4A94-87DA-DCC620995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CTAE'!$P$34:$S$34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CTAE'!$Q$36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C-4EBF-85C9-3EB837BED983}"/>
            </c:ext>
          </c:extLst>
        </c:ser>
        <c:ser>
          <c:idx val="1"/>
          <c:order val="1"/>
          <c:tx>
            <c:strRef>
              <c:f>'S2 CTAE'!$R$35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CTAE'!$R$36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C-4EBF-85C9-3EB837BED9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CTAE'!$P$26:$S$26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CTAE'!$Q$28:$Q$31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9-429C-81AB-5E76323E8595}"/>
            </c:ext>
          </c:extLst>
        </c:ser>
        <c:ser>
          <c:idx val="1"/>
          <c:order val="1"/>
          <c:tx>
            <c:strRef>
              <c:f>'S2 CTAE'!$R$27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CTAE'!$R$28:$R$31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9-429C-81AB-5E76323E85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CTAE'!$P$34:$S$34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CTAE'!$Q$36:$Q$39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3-4D10-AD75-B9E5EB858027}"/>
            </c:ext>
          </c:extLst>
        </c:ser>
        <c:ser>
          <c:idx val="1"/>
          <c:order val="1"/>
          <c:tx>
            <c:strRef>
              <c:f>'S2 CTAE'!$R$35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CTAE'!$R$36:$R$39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3-4D10-AD75-B9E5EB8580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Comp'!$P$42:$S$42</c:f>
          <c:strCache>
            <c:ptCount val="4"/>
            <c:pt idx="0">
              <c:v>Essential Standard: 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Adv Comp'!$Q$44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3-463E-873F-3F6A923C88B5}"/>
            </c:ext>
          </c:extLst>
        </c:ser>
        <c:ser>
          <c:idx val="1"/>
          <c:order val="1"/>
          <c:tx>
            <c:strRef>
              <c:f>'S2 Adv Comp'!$R$43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Adv Comp'!$R$44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3-463E-873F-3F6A923C88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CTAE'!$P$2:$S$2</c:f>
          <c:strCache>
            <c:ptCount val="4"/>
            <c:pt idx="0">
              <c:v>Essential Standard: S1 - Resume'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CTAE'!$Q$4:$Q$7</c:f>
              <c:numCache>
                <c:formatCode>0%</c:formatCode>
                <c:ptCount val="4"/>
                <c:pt idx="0">
                  <c:v>0.9285714285714286</c:v>
                </c:pt>
                <c:pt idx="1">
                  <c:v>0.92929292929292928</c:v>
                </c:pt>
                <c:pt idx="2">
                  <c:v>0</c:v>
                </c:pt>
                <c:pt idx="3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D-4059-A3CB-2C83A03064F4}"/>
            </c:ext>
          </c:extLst>
        </c:ser>
        <c:ser>
          <c:idx val="1"/>
          <c:order val="1"/>
          <c:tx>
            <c:strRef>
              <c:f>'S2 CTAE'!$R$3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CTAE'!$R$4:$R$7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D-4059-A3CB-2C83A03064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CTAE'!$P$42:$S$42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CTAE'!$Q$44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4-4B6D-B338-ED2E17F999B5}"/>
            </c:ext>
          </c:extLst>
        </c:ser>
        <c:ser>
          <c:idx val="1"/>
          <c:order val="1"/>
          <c:tx>
            <c:strRef>
              <c:f>'S2 CTAE'!$R$43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CTAE'!$R$44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4-4B6D-B338-ED2E17F999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CTAE'!$P$42:$S$42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CTAE'!$Q$44:$Q$47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4-41C5-9DD0-FC851805E894}"/>
            </c:ext>
          </c:extLst>
        </c:ser>
        <c:ser>
          <c:idx val="1"/>
          <c:order val="1"/>
          <c:tx>
            <c:strRef>
              <c:f>'S2 CTAE'!$R$43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CTAE'!$R$44:$R$47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4-41C5-9DD0-FC851805E8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CTAE'!$P$50:$S$50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CTAE'!$Q$52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7FE-87FC-6087CB3C5830}"/>
            </c:ext>
          </c:extLst>
        </c:ser>
        <c:ser>
          <c:idx val="1"/>
          <c:order val="1"/>
          <c:tx>
            <c:strRef>
              <c:f>'S2 CTAE'!$R$51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CTAE'!$R$52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6-47FE-87FC-6087CB3C58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CTAE'!$P$50:$S$50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CTAE'!$Q$51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2-41E0-96D6-2CC659335462}"/>
            </c:ext>
          </c:extLst>
        </c:ser>
        <c:ser>
          <c:idx val="1"/>
          <c:order val="1"/>
          <c:tx>
            <c:strRef>
              <c:f>'S2 CTAE'!$R$51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CTAE'!$P$52:$P$55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CTAE'!$R$52:$R$55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2-41E0-96D6-2CC6593354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Comp'!$P$42:$S$42</c:f>
          <c:strCache>
            <c:ptCount val="4"/>
            <c:pt idx="0">
              <c:v>Essential Standard: 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Comp'!$Q$44:$Q$47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B-4932-B155-8A0C495BFE50}"/>
            </c:ext>
          </c:extLst>
        </c:ser>
        <c:ser>
          <c:idx val="1"/>
          <c:order val="1"/>
          <c:tx>
            <c:strRef>
              <c:f>'S2 Adv Comp'!$R$43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Comp'!$R$44:$R$47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B-4932-B155-8A0C495BFE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Adv Comp'!$Q$52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B-4554-9034-90409EC3EC82}"/>
            </c:ext>
          </c:extLst>
        </c:ser>
        <c:ser>
          <c:idx val="1"/>
          <c:order val="1"/>
          <c:tx>
            <c:strRef>
              <c:f>'S2 Adv Comp'!$R$51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Adv Comp'!$R$52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B-4554-9034-90409EC3EC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722-B8E2-3BAE2CEC7E62}"/>
            </c:ext>
          </c:extLst>
        </c:ser>
        <c:ser>
          <c:idx val="1"/>
          <c:order val="1"/>
          <c:tx>
            <c:strRef>
              <c:f>'S2 Adv Comp'!$R$51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9-4722-B8E2-3BAE2CEC7E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Lit'!$P$2:$R$2</c:f>
          <c:strCache>
            <c:ptCount val="3"/>
            <c:pt idx="0">
              <c:v>Essential Standard: W3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Lit'!$Q$4</c:f>
              <c:numCache>
                <c:formatCode>0%</c:formatCode>
                <c:ptCount val="1"/>
                <c:pt idx="0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F-4CEA-954E-BCB961783DEB}"/>
            </c:ext>
          </c:extLst>
        </c:ser>
        <c:ser>
          <c:idx val="1"/>
          <c:order val="1"/>
          <c:tx>
            <c:strRef>
              <c:f>'S2 10th Lit'!$R$3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Lit'!$R$4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F-4CEA-954E-BCB961783D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Lit'!$P$10:$R$10</c:f>
          <c:strCache>
            <c:ptCount val="3"/>
            <c:pt idx="0">
              <c:v>Essential Standard: RI1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Lit'!$Q$12</c:f>
              <c:numCache>
                <c:formatCode>0%</c:formatCode>
                <c:ptCount val="1"/>
                <c:pt idx="0">
                  <c:v>0.78205128205128205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D-457B-83FE-4342D3998904}"/>
            </c:ext>
          </c:extLst>
        </c:ser>
        <c:ser>
          <c:idx val="1"/>
          <c:order val="1"/>
          <c:tx>
            <c:strRef>
              <c:f>'S2 10th Lit'!$R$11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Lit'!$R$12</c:f>
              <c:numCache>
                <c:formatCode>0%</c:formatCode>
                <c:ptCount val="1"/>
                <c:pt idx="0">
                  <c:v>0.85897435897435892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D-457B-83FE-4342D39989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Lit'!$P$18:$S$18</c:f>
          <c:strCache>
            <c:ptCount val="4"/>
            <c:pt idx="0">
              <c:v>Essential Standard: RL3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Lit'!$Q$20</c:f>
              <c:numCache>
                <c:formatCode>0%</c:formatCode>
                <c:ptCount val="1"/>
                <c:pt idx="0">
                  <c:v>0.87179487179487181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2-4E9A-9EDE-2F9FC8030247}"/>
            </c:ext>
          </c:extLst>
        </c:ser>
        <c:ser>
          <c:idx val="1"/>
          <c:order val="1"/>
          <c:tx>
            <c:strRef>
              <c:f>'S2 10th Lit'!$R$19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10th Lit'!$R$20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2-4E9A-9EDE-2F9FC80302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Lit'!$P$10:$R$10</c:f>
          <c:strCache>
            <c:ptCount val="3"/>
            <c:pt idx="0">
              <c:v>Essential Standard: RI1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Lit'!$Q$12:$Q$15</c:f>
              <c:numCache>
                <c:formatCode>0%</c:formatCode>
                <c:ptCount val="4"/>
                <c:pt idx="0">
                  <c:v>0.78205128205128205</c:v>
                </c:pt>
                <c:pt idx="1">
                  <c:v>0.78378378378378377</c:v>
                </c:pt>
                <c:pt idx="2">
                  <c:v>1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0-4DDF-9D75-B31CEDC3CF86}"/>
            </c:ext>
          </c:extLst>
        </c:ser>
        <c:ser>
          <c:idx val="1"/>
          <c:order val="1"/>
          <c:tx>
            <c:strRef>
              <c:f>'S2 10th Lit'!$R$11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Lit'!$R$12:$R$15</c:f>
              <c:numCache>
                <c:formatCode>0%</c:formatCode>
                <c:ptCount val="4"/>
                <c:pt idx="0">
                  <c:v>0.85897435897435892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0-4DDF-9D75-B31CEDC3CF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Lit'!$P$18:$S$18</c:f>
          <c:strCache>
            <c:ptCount val="4"/>
            <c:pt idx="0">
              <c:v>Essential Standard: RL3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Lit'!$Q$20:$Q$23</c:f>
              <c:numCache>
                <c:formatCode>0%</c:formatCode>
                <c:ptCount val="4"/>
                <c:pt idx="0">
                  <c:v>0.87179487179487181</c:v>
                </c:pt>
                <c:pt idx="1">
                  <c:v>0.86486486486486491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7-4D03-B370-CFF9ED4C86C2}"/>
            </c:ext>
          </c:extLst>
        </c:ser>
        <c:ser>
          <c:idx val="1"/>
          <c:order val="1"/>
          <c:tx>
            <c:strRef>
              <c:f>'S2 10th Lit'!$R$19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7-4D03-B370-CFF9ED4C86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Comp'!$P$10:$R$10</c:f>
          <c:strCache>
            <c:ptCount val="3"/>
            <c:pt idx="0">
              <c:v>Essential Standard: W3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Comp'!$Q$12</c:f>
              <c:numCache>
                <c:formatCode>0%</c:formatCode>
                <c:ptCount val="1"/>
                <c:pt idx="0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5-4D3B-88D4-28617725FC6A}"/>
            </c:ext>
          </c:extLst>
        </c:ser>
        <c:ser>
          <c:idx val="1"/>
          <c:order val="1"/>
          <c:tx>
            <c:strRef>
              <c:f>'S2 Adv Comp'!$R$11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5-4D3B-88D4-28617725FC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Lit'!$P$2:$S$2</c:f>
          <c:strCache>
            <c:ptCount val="4"/>
            <c:pt idx="0">
              <c:v>Essential Standard: W3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Lit'!$Q$4:$Q$7</c:f>
              <c:numCache>
                <c:formatCode>0%</c:formatCode>
                <c:ptCount val="4"/>
                <c:pt idx="0">
                  <c:v>0.88461538461538458</c:v>
                </c:pt>
                <c:pt idx="1">
                  <c:v>0.8783783783783784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F-435A-82BA-91E96AAA9430}"/>
            </c:ext>
          </c:extLst>
        </c:ser>
        <c:ser>
          <c:idx val="1"/>
          <c:order val="1"/>
          <c:tx>
            <c:strRef>
              <c:f>'S2 10th Lit'!$R$3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Lit'!$R$4:$R$7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F-435A-82BA-91E96AAA94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Lit'!$P$26:$S$26</c:f>
          <c:strCache>
            <c:ptCount val="4"/>
            <c:pt idx="0">
              <c:v>Essential Standard: RL2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Lit'!$P$28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Lit'!$Q$28</c:f>
              <c:numCache>
                <c:formatCode>0%</c:formatCode>
                <c:ptCount val="1"/>
                <c:pt idx="0">
                  <c:v>0.9358974358974359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79B-BCEE-960D30309B08}"/>
            </c:ext>
          </c:extLst>
        </c:ser>
        <c:ser>
          <c:idx val="1"/>
          <c:order val="1"/>
          <c:tx>
            <c:strRef>
              <c:f>'S2 10th Lit'!$R$27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Lit'!$P$28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Lit'!$R$28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0-479B-BCEE-960D30309B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29150379927735615"/>
          <c:h val="0.2027572426816323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Lit'!$P$26:$S$26</c:f>
          <c:strCache>
            <c:ptCount val="4"/>
            <c:pt idx="0">
              <c:v>Essential Standard: RL2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Lit'!$P$28:$P$31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Lit'!$Q$28:$Q$31</c:f>
              <c:numCache>
                <c:formatCode>0%</c:formatCode>
                <c:ptCount val="4"/>
                <c:pt idx="0">
                  <c:v>0.9358974358974359</c:v>
                </c:pt>
                <c:pt idx="1">
                  <c:v>0.93055555555555558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0-44D6-B60D-74DF5173DE53}"/>
            </c:ext>
          </c:extLst>
        </c:ser>
        <c:ser>
          <c:idx val="1"/>
          <c:order val="1"/>
          <c:tx>
            <c:strRef>
              <c:f>'S2 10th Lit'!$R$27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Lit'!$P$28:$P$31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Lit'!$R$28:$R$31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0-44D6-B60D-74DF5173DE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Lit'!$P$34:$S$34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Lit'!$P$36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D-424E-8B23-3B2BC95726BB}"/>
            </c:ext>
          </c:extLst>
        </c:ser>
        <c:ser>
          <c:idx val="1"/>
          <c:order val="1"/>
          <c:tx>
            <c:strRef>
              <c:f>'S2 10th Lit'!$R$35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Lit'!$P$36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D-424E-8B23-3B2BC95726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Lit'!$P$34:$S$34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Lit'!$Q$36:$Q$39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3BB-94A7-ADC1D7D9631B}"/>
            </c:ext>
          </c:extLst>
        </c:ser>
        <c:ser>
          <c:idx val="1"/>
          <c:order val="1"/>
          <c:tx>
            <c:strRef>
              <c:f>'S2 10th Lit'!$R$35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Lit'!$R$36:$R$39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3BB-94A7-ADC1D7D963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Lit'!$P$42:$S$42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D-4878-A807-0A66C5C48A1F}"/>
            </c:ext>
          </c:extLst>
        </c:ser>
        <c:ser>
          <c:idx val="1"/>
          <c:order val="1"/>
          <c:tx>
            <c:strRef>
              <c:f>'S2 10th Lit'!$R$43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D-4878-A807-0A66C5C48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Lit'!$P$42:$S$42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Lit'!$Q$44:$Q$47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4-47E5-97A7-1A0D323FB7B6}"/>
            </c:ext>
          </c:extLst>
        </c:ser>
        <c:ser>
          <c:idx val="1"/>
          <c:order val="1"/>
          <c:tx>
            <c:strRef>
              <c:f>'S2 10th Lit'!$R$43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Lit'!$R$44:$R$47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4-47E5-97A7-1A0D323FB7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0-498A-B77A-2033B2189581}"/>
            </c:ext>
          </c:extLst>
        </c:ser>
        <c:ser>
          <c:idx val="1"/>
          <c:order val="1"/>
          <c:tx>
            <c:strRef>
              <c:f>'S2 10th Lit'!$R$51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0-498A-B77A-2033B21895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9-408A-93FA-F061F62DF609}"/>
            </c:ext>
          </c:extLst>
        </c:ser>
        <c:ser>
          <c:idx val="1"/>
          <c:order val="1"/>
          <c:tx>
            <c:strRef>
              <c:f>'S2 10th Lit'!$R$51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9-408A-93FA-F061F62DF6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Lit'!$P$58:$S$58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Lit'!$Q$59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Lit'!$P$60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D-4AA8-A392-A7460CA2A744}"/>
            </c:ext>
          </c:extLst>
        </c:ser>
        <c:ser>
          <c:idx val="1"/>
          <c:order val="1"/>
          <c:tx>
            <c:strRef>
              <c:f>'S2 10th Lit'!$R$59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Lit'!$P$60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D-4AA8-A392-A7460CA2A7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Comp'!$P$18:$S$18</c:f>
          <c:strCache>
            <c:ptCount val="4"/>
            <c:pt idx="0">
              <c:v>Essential Standard: W2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Comp'!$Q$20</c:f>
              <c:numCache>
                <c:formatCode>0%</c:formatCode>
                <c:ptCount val="1"/>
                <c:pt idx="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A-4491-BBF2-D3ED0F7A2ED7}"/>
            </c:ext>
          </c:extLst>
        </c:ser>
        <c:ser>
          <c:idx val="1"/>
          <c:order val="1"/>
          <c:tx>
            <c:strRef>
              <c:f>'S2 Adv Comp'!$R$19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A-4491-BBF2-D3ED0F7A2E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Lit'!$P$58:$S$58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Lit'!$Q$59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Lit'!$P$60:$P$63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Lit'!$Q$60:$Q$63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2-4640-857C-63D3AE077DE8}"/>
            </c:ext>
          </c:extLst>
        </c:ser>
        <c:ser>
          <c:idx val="1"/>
          <c:order val="1"/>
          <c:tx>
            <c:strRef>
              <c:f>'S2 10th Lit'!$R$59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Lit'!$P$60:$P$63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Lit'!$R$60:$R$63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2-4640-857C-63D3AE077D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10th Lit'!$P$50:$S$50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Lit'!$Q$67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Lit'!$P$68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Lit'!$Q$68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B-46AD-9CC5-AC51E5F37FF4}"/>
            </c:ext>
          </c:extLst>
        </c:ser>
        <c:ser>
          <c:idx val="1"/>
          <c:order val="1"/>
          <c:tx>
            <c:strRef>
              <c:f>'S2 10th Lit'!$R$67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Lit'!$P$68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10th Lit'!$R$68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B-46AD-9CC5-AC51E5F37F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10th Lit'!$P$50:$S$50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10th Lit'!$Q$67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Lit'!$P$68:$P$71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Lit'!$Q$68:$Q$71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4C60-9F68-A85B207425C8}"/>
            </c:ext>
          </c:extLst>
        </c:ser>
        <c:ser>
          <c:idx val="1"/>
          <c:order val="1"/>
          <c:tx>
            <c:strRef>
              <c:f>'S2 10th Lit'!$R$67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10th Lit'!$P$68:$P$71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10th Lit'!$R$68:$R$71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9-4C60-9F68-A85B20742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Lit'!$P$2:$R$2</c:f>
          <c:strCache>
            <c:ptCount val="3"/>
            <c:pt idx="0">
              <c:v>Essential Standard: RL1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Lit'!$Q$4</c:f>
              <c:numCache>
                <c:formatCode>0%</c:formatCode>
                <c:ptCount val="1"/>
                <c:pt idx="0">
                  <c:v>0.96103896103896103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5-4018-A58D-BEDC6A10F151}"/>
            </c:ext>
          </c:extLst>
        </c:ser>
        <c:ser>
          <c:idx val="1"/>
          <c:order val="1"/>
          <c:tx>
            <c:strRef>
              <c:f>'S2 Am Lit'!$R$3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Lit'!$R$4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15-4018-A58D-BEDC6A10F1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80856583282541"/>
          <c:y val="0.46465975149280936"/>
          <c:w val="0.36419143416717459"/>
          <c:h val="0.2093957888298696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Lit'!$P$10:$R$10</c:f>
          <c:strCache>
            <c:ptCount val="3"/>
            <c:pt idx="0">
              <c:v>Essential Standard: RI1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Lit'!$Q$12</c:f>
              <c:numCache>
                <c:formatCode>0%</c:formatCode>
                <c:ptCount val="1"/>
                <c:pt idx="0">
                  <c:v>0.96103896103896103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F-4A60-BDC5-5A79C1C12BE4}"/>
            </c:ext>
          </c:extLst>
        </c:ser>
        <c:ser>
          <c:idx val="1"/>
          <c:order val="1"/>
          <c:tx>
            <c:strRef>
              <c:f>'S2 Am Lit'!$R$11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F-4A60-BDC5-5A79C1C12B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Lit'!$P$18:$S$18</c:f>
          <c:strCache>
            <c:ptCount val="4"/>
            <c:pt idx="0">
              <c:v>Essential Standard: RL2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Lit'!$Q$20</c:f>
              <c:numCache>
                <c:formatCode>0%</c:formatCode>
                <c:ptCount val="1"/>
                <c:pt idx="0">
                  <c:v>0.80821917808219179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C-45E3-8389-5F8F73345BF8}"/>
            </c:ext>
          </c:extLst>
        </c:ser>
        <c:ser>
          <c:idx val="1"/>
          <c:order val="1"/>
          <c:tx>
            <c:strRef>
              <c:f>'S2 Am Lit'!$R$19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C-45E3-8389-5F8F73345B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979209363802657"/>
          <c:y val="0.30923936936289442"/>
          <c:w val="0.36179618638421129"/>
          <c:h val="0.2931397540138197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Am Lit'!$P$10:$R$10</c:f>
          <c:strCache>
            <c:ptCount val="3"/>
            <c:pt idx="0">
              <c:v>Essential Standard: RI1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Lit'!$Q$12:$Q$15</c:f>
              <c:numCache>
                <c:formatCode>0%</c:formatCode>
                <c:ptCount val="4"/>
                <c:pt idx="0">
                  <c:v>0.96103896103896103</c:v>
                </c:pt>
                <c:pt idx="1">
                  <c:v>0.9821428571428571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5-4247-8571-5AF900681494}"/>
            </c:ext>
          </c:extLst>
        </c:ser>
        <c:ser>
          <c:idx val="1"/>
          <c:order val="1"/>
          <c:tx>
            <c:strRef>
              <c:f>'S2 Am Lit'!$R$11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5-4247-8571-5AF9006814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Am Lit'!$P$18:$S$18</c:f>
          <c:strCache>
            <c:ptCount val="4"/>
            <c:pt idx="0">
              <c:v>Essential Standard: RL2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Lit'!$Q$20:$Q$23</c:f>
              <c:numCache>
                <c:formatCode>0%</c:formatCode>
                <c:ptCount val="4"/>
                <c:pt idx="0">
                  <c:v>0.80821917808219179</c:v>
                </c:pt>
                <c:pt idx="1">
                  <c:v>0.84905660377358494</c:v>
                </c:pt>
                <c:pt idx="2">
                  <c:v>1</c:v>
                </c:pt>
                <c:pt idx="3">
                  <c:v>0.68421052631578949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F-4F05-AD3F-937D5D1F9B18}"/>
            </c:ext>
          </c:extLst>
        </c:ser>
        <c:ser>
          <c:idx val="1"/>
          <c:order val="1"/>
          <c:tx>
            <c:strRef>
              <c:f>'S2 Am Lit'!$R$19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F-4F05-AD3F-937D5D1F9B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Lit'!$P$26:$R$26</c:f>
          <c:strCache>
            <c:ptCount val="3"/>
            <c:pt idx="0">
              <c:v>Essential Standard: RI2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Am Lit'!$Q$28</c:f>
              <c:numCache>
                <c:formatCode>0%</c:formatCode>
                <c:ptCount val="1"/>
                <c:pt idx="0">
                  <c:v>0.80821917808219179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7-4460-9AF9-A2D37F0244B7}"/>
            </c:ext>
          </c:extLst>
        </c:ser>
        <c:ser>
          <c:idx val="1"/>
          <c:order val="1"/>
          <c:tx>
            <c:strRef>
              <c:f>'S2 Am Lit'!$R$27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Am Lit'!$R$28</c:f>
              <c:numCache>
                <c:formatCode>0%</c:formatCode>
                <c:ptCount val="1"/>
                <c:pt idx="0">
                  <c:v>0.84931506849315064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7-4460-9AF9-A2D37F024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69999510030892"/>
          <c:y val="0.35072851474503736"/>
          <c:w val="0.36179618638421129"/>
          <c:h val="0.2512689298508348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Lit'!$P$34:$S$34</c:f>
          <c:strCache>
            <c:ptCount val="4"/>
            <c:pt idx="0">
              <c:v>Essential Standard: RL6*** Removed from system essential standards list in February 2023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Lit'!$Q$36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D-430A-B9AA-1A45B81DA85E}"/>
            </c:ext>
          </c:extLst>
        </c:ser>
        <c:ser>
          <c:idx val="1"/>
          <c:order val="1"/>
          <c:tx>
            <c:strRef>
              <c:f>'S2 Am Lit'!$R$35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Lit'!$R$36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D-430A-B9AA-1A45B81DA8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043564052735"/>
          <c:y val="0.35072843576652524"/>
          <c:w val="0.29183778137346172"/>
          <c:h val="0.269397762013039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Comp'!$P$10:$R$10</c:f>
          <c:strCache>
            <c:ptCount val="3"/>
            <c:pt idx="0">
              <c:v>Essential Standard: W3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Comp'!$Q$12:$Q$15</c:f>
              <c:numCache>
                <c:formatCode>0%</c:formatCode>
                <c:ptCount val="4"/>
                <c:pt idx="0">
                  <c:v>0.82</c:v>
                </c:pt>
                <c:pt idx="1">
                  <c:v>0.78947368421052633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E-4F20-A04E-3FFFBCB64181}"/>
            </c:ext>
          </c:extLst>
        </c:ser>
        <c:ser>
          <c:idx val="1"/>
          <c:order val="1"/>
          <c:tx>
            <c:strRef>
              <c:f>'S2 Adv Comp'!$R$11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E-4F20-A04E-3FFFBCB641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Lit'!$P$26:$S$26</c:f>
          <c:strCache>
            <c:ptCount val="4"/>
            <c:pt idx="0">
              <c:v>Essential Standard: RI2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Lit'!$Q$28:$Q$31</c:f>
              <c:numCache>
                <c:formatCode>0%</c:formatCode>
                <c:ptCount val="4"/>
                <c:pt idx="0">
                  <c:v>0.80821917808219179</c:v>
                </c:pt>
                <c:pt idx="1">
                  <c:v>0.84905660377358494</c:v>
                </c:pt>
                <c:pt idx="2">
                  <c:v>1</c:v>
                </c:pt>
                <c:pt idx="3">
                  <c:v>0.68421052631578949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8-4F53-AD0E-6E8222D0BAA9}"/>
            </c:ext>
          </c:extLst>
        </c:ser>
        <c:ser>
          <c:idx val="1"/>
          <c:order val="1"/>
          <c:tx>
            <c:strRef>
              <c:f>'S2 Am Lit'!$R$27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Am Lit'!$R$28:$R$31</c:f>
              <c:numCache>
                <c:formatCode>0%</c:formatCode>
                <c:ptCount val="4"/>
                <c:pt idx="0">
                  <c:v>0.84931506849315064</c:v>
                </c:pt>
                <c:pt idx="1">
                  <c:v>0.8867924528301887</c:v>
                </c:pt>
                <c:pt idx="2">
                  <c:v>1</c:v>
                </c:pt>
                <c:pt idx="3">
                  <c:v>0.73684210526315785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8-4F53-AD0E-6E8222D0BA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Am Lit'!$P$34:$S$34</c:f>
          <c:strCache>
            <c:ptCount val="4"/>
            <c:pt idx="0">
              <c:v>Essential Standard: RL6*** Removed from system essential standards list in February 2023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Lit'!$Q$36:$Q$39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7-41D8-AB2A-303461153435}"/>
            </c:ext>
          </c:extLst>
        </c:ser>
        <c:ser>
          <c:idx val="1"/>
          <c:order val="1"/>
          <c:tx>
            <c:strRef>
              <c:f>'S2 Am Lit'!$R$35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Lit'!$R$36:$R$39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7-41D8-AB2A-3034611534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Am Lit'!$P$2:$S$2</c:f>
          <c:strCache>
            <c:ptCount val="4"/>
            <c:pt idx="0">
              <c:v>Essential Standard: RL1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Lit'!$Q$4:$Q$7</c:f>
              <c:numCache>
                <c:formatCode>0%</c:formatCode>
                <c:ptCount val="4"/>
                <c:pt idx="0">
                  <c:v>0.96103896103896103</c:v>
                </c:pt>
                <c:pt idx="1">
                  <c:v>0.9821428571428571</c:v>
                </c:pt>
                <c:pt idx="2">
                  <c:v>1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4-40FE-9513-BCCC44B902DC}"/>
            </c:ext>
          </c:extLst>
        </c:ser>
        <c:ser>
          <c:idx val="1"/>
          <c:order val="1"/>
          <c:tx>
            <c:strRef>
              <c:f>'S2 Am Lit'!$R$3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Lit'!$R$4:$R$7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4-40FE-9513-BCCC44B902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Am Lit'!$P$42:$S$42</c:f>
          <c:strCache>
            <c:ptCount val="4"/>
            <c:pt idx="0">
              <c:v>Essential Standard: W4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Am Lit'!$Q$44</c:f>
              <c:numCache>
                <c:formatCode>0%</c:formatCode>
                <c:ptCount val="1"/>
                <c:pt idx="0">
                  <c:v>0.96052631578947367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4660-855C-9A0DF85F04FE}"/>
            </c:ext>
          </c:extLst>
        </c:ser>
        <c:ser>
          <c:idx val="1"/>
          <c:order val="1"/>
          <c:tx>
            <c:strRef>
              <c:f>'S2 Am Lit'!$R$43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Am Lit'!$R$44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0-4660-855C-9A0DF85F04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607012008882062"/>
          <c:y val="0.35072843576652524"/>
          <c:w val="0.29048152367058189"/>
          <c:h val="0.2000884140691338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Am Lit'!$P$42:$S$42</c:f>
          <c:strCache>
            <c:ptCount val="4"/>
            <c:pt idx="0">
              <c:v>Essential Standard: W4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Am Lit'!$Q$43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Lit'!$Q$44:$Q$47</c:f>
              <c:numCache>
                <c:formatCode>0%</c:formatCode>
                <c:ptCount val="4"/>
                <c:pt idx="0">
                  <c:v>0.96052631578947367</c:v>
                </c:pt>
                <c:pt idx="1">
                  <c:v>0.96363636363636362</c:v>
                </c:pt>
                <c:pt idx="2">
                  <c:v>1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4-489B-A16C-F41A287747E6}"/>
            </c:ext>
          </c:extLst>
        </c:ser>
        <c:ser>
          <c:idx val="1"/>
          <c:order val="1"/>
          <c:tx>
            <c:strRef>
              <c:f>'S2 Am Lit'!$R$43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Am Lit'!$P$44:$P$47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Am Lit'!$R$44:$R$47</c:f>
              <c:numCache>
                <c:formatCode>0%</c:formatCode>
                <c:ptCount val="4"/>
                <c:pt idx="0">
                  <c:v>1</c:v>
                </c:pt>
                <c:pt idx="1">
                  <c:v>1.0181818181818181</c:v>
                </c:pt>
                <c:pt idx="2">
                  <c:v>1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4-489B-A16C-F41A287747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History'!$P$2:$R$2</c:f>
          <c:strCache>
            <c:ptCount val="3"/>
            <c:pt idx="0">
              <c:v>Essential Standard: H4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History'!$Q$4</c:f>
              <c:numCache>
                <c:formatCode>0%</c:formatCode>
                <c:ptCount val="1"/>
                <c:pt idx="0">
                  <c:v>0.7321428571428571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B-4642-9CD8-146A5C6B1EE1}"/>
            </c:ext>
          </c:extLst>
        </c:ser>
        <c:ser>
          <c:idx val="1"/>
          <c:order val="1"/>
          <c:tx>
            <c:strRef>
              <c:f>'S2 US History'!$R$3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History'!$R$4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B-4642-9CD8-146A5C6B1E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History'!$P$10:$R$10</c:f>
          <c:strCache>
            <c:ptCount val="3"/>
            <c:pt idx="0">
              <c:v>Essential Standard: H8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History'!$Q$12</c:f>
              <c:numCache>
                <c:formatCode>0%</c:formatCode>
                <c:ptCount val="1"/>
                <c:pt idx="0">
                  <c:v>0.9642857142857143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6-4E08-BADE-CA3C26693C00}"/>
            </c:ext>
          </c:extLst>
        </c:ser>
        <c:ser>
          <c:idx val="1"/>
          <c:order val="1"/>
          <c:tx>
            <c:strRef>
              <c:f>'S2 US History'!$R$11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6-4E08-BADE-CA3C26693C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History'!$P$18:$S$18</c:f>
          <c:strCache>
            <c:ptCount val="4"/>
            <c:pt idx="0">
              <c:v>Essential Standard: H10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History'!$Q$20</c:f>
              <c:numCache>
                <c:formatCode>0%</c:formatCode>
                <c:ptCount val="1"/>
                <c:pt idx="0">
                  <c:v>0.9464285714285714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E-4450-AAC3-E0C19CC1502A}"/>
            </c:ext>
          </c:extLst>
        </c:ser>
        <c:ser>
          <c:idx val="1"/>
          <c:order val="1"/>
          <c:tx>
            <c:strRef>
              <c:f>'S2 US History'!$R$19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E-4450-AAC3-E0C19CC150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History'!$P$10:$R$10</c:f>
          <c:strCache>
            <c:ptCount val="3"/>
            <c:pt idx="0">
              <c:v>Essential Standard: H8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History'!$Q$12:$Q$15</c:f>
              <c:numCache>
                <c:formatCode>0%</c:formatCode>
                <c:ptCount val="4"/>
                <c:pt idx="0">
                  <c:v>0.9642857142857143</c:v>
                </c:pt>
                <c:pt idx="1">
                  <c:v>0.96363636363636362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2-4186-972B-3267EA4F5DBA}"/>
            </c:ext>
          </c:extLst>
        </c:ser>
        <c:ser>
          <c:idx val="1"/>
          <c:order val="1"/>
          <c:tx>
            <c:strRef>
              <c:f>'S2 US History'!$R$11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2-4186-972B-3267EA4F5D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History'!$P$18:$S$18</c:f>
          <c:strCache>
            <c:ptCount val="4"/>
            <c:pt idx="0">
              <c:v>Essential Standard: H10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History'!$Q$20:$Q$23</c:f>
              <c:numCache>
                <c:formatCode>0%</c:formatCode>
                <c:ptCount val="4"/>
                <c:pt idx="0">
                  <c:v>0.9464285714285714</c:v>
                </c:pt>
                <c:pt idx="1">
                  <c:v>0.94545454545454544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832-9229-5E11D0E9AE89}"/>
            </c:ext>
          </c:extLst>
        </c:ser>
        <c:ser>
          <c:idx val="1"/>
          <c:order val="1"/>
          <c:tx>
            <c:strRef>
              <c:f>'S2 US History'!$R$19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832-9229-5E11D0E9AE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Comp'!$P$18:$S$18</c:f>
          <c:strCache>
            <c:ptCount val="4"/>
            <c:pt idx="0">
              <c:v>Essential Standard: W2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Comp'!$Q$20:$Q$23</c:f>
              <c:numCache>
                <c:formatCode>0%</c:formatCode>
                <c:ptCount val="4"/>
                <c:pt idx="0">
                  <c:v>0.38</c:v>
                </c:pt>
                <c:pt idx="1">
                  <c:v>0.28947368421052633</c:v>
                </c:pt>
                <c:pt idx="2">
                  <c:v>0.5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3-4F65-9B9E-543ED6041BFD}"/>
            </c:ext>
          </c:extLst>
        </c:ser>
        <c:ser>
          <c:idx val="1"/>
          <c:order val="1"/>
          <c:tx>
            <c:strRef>
              <c:f>'S2 Adv Comp'!$R$19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3-4F65-9B9E-543ED6041B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History'!$P$26:$R$26</c:f>
          <c:strCache>
            <c:ptCount val="3"/>
            <c:pt idx="0">
              <c:v>Essential Standard: H11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US History'!$Q$28</c:f>
              <c:numCache>
                <c:formatCode>0%</c:formatCode>
                <c:ptCount val="1"/>
                <c:pt idx="0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2-4864-A6ED-8E0E727818AE}"/>
            </c:ext>
          </c:extLst>
        </c:ser>
        <c:ser>
          <c:idx val="1"/>
          <c:order val="1"/>
          <c:tx>
            <c:strRef>
              <c:f>'S2 US History'!$R$27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US History'!$R$28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2-4864-A6ED-8E0E72781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History'!$P$34:$S$34</c:f>
          <c:strCache>
            <c:ptCount val="4"/>
            <c:pt idx="0">
              <c:v>Essential Standard: H16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History'!$Q$36</c:f>
              <c:numCache>
                <c:formatCode>0%</c:formatCode>
                <c:ptCount val="1"/>
                <c:pt idx="0">
                  <c:v>0.9642857142857143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D-4218-A2D4-5DB01C30F1FB}"/>
            </c:ext>
          </c:extLst>
        </c:ser>
        <c:ser>
          <c:idx val="1"/>
          <c:order val="1"/>
          <c:tx>
            <c:strRef>
              <c:f>'S2 US History'!$R$35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History'!$R$36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D-4218-A2D4-5DB01C30F1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History'!$P$26:$S$26</c:f>
          <c:strCache>
            <c:ptCount val="4"/>
            <c:pt idx="0">
              <c:v>Essential Standard: H11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History'!$Q$28:$Q$31</c:f>
              <c:numCache>
                <c:formatCode>0%</c:formatCode>
                <c:ptCount val="4"/>
                <c:pt idx="0">
                  <c:v>0.9285714285714286</c:v>
                </c:pt>
                <c:pt idx="1">
                  <c:v>0.92727272727272725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A-4968-89CD-601CDA3F913D}"/>
            </c:ext>
          </c:extLst>
        </c:ser>
        <c:ser>
          <c:idx val="1"/>
          <c:order val="1"/>
          <c:tx>
            <c:strRef>
              <c:f>'S2 US History'!$R$27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US History'!$R$28:$R$31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A-4968-89CD-601CDA3F91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History'!$P$34:$S$34</c:f>
          <c:strCache>
            <c:ptCount val="4"/>
            <c:pt idx="0">
              <c:v>Essential Standard: H16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History'!$Q$36:$Q$39</c:f>
              <c:numCache>
                <c:formatCode>0%</c:formatCode>
                <c:ptCount val="4"/>
                <c:pt idx="0">
                  <c:v>0.9642857142857143</c:v>
                </c:pt>
                <c:pt idx="1">
                  <c:v>0.9642857142857143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D-484D-9043-A98C8CE8FE86}"/>
            </c:ext>
          </c:extLst>
        </c:ser>
        <c:ser>
          <c:idx val="1"/>
          <c:order val="1"/>
          <c:tx>
            <c:strRef>
              <c:f>'S2 US History'!$R$35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History'!$R$36:$R$39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D-484D-9043-A98C8CE8FE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History'!$P$2:$S$2</c:f>
          <c:strCache>
            <c:ptCount val="4"/>
            <c:pt idx="0">
              <c:v>Essential Standard: H4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History'!$Q$4:$Q$7</c:f>
              <c:numCache>
                <c:formatCode>0%</c:formatCode>
                <c:ptCount val="4"/>
                <c:pt idx="0">
                  <c:v>0.7321428571428571</c:v>
                </c:pt>
                <c:pt idx="1">
                  <c:v>0.72727272727272729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E-40FB-A6EC-36143DA760B7}"/>
            </c:ext>
          </c:extLst>
        </c:ser>
        <c:ser>
          <c:idx val="1"/>
          <c:order val="1"/>
          <c:tx>
            <c:strRef>
              <c:f>'S2 US History'!$R$3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History'!$R$4:$R$7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E-40FB-A6EC-36143DA760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History'!$P$42:$S$42</c:f>
          <c:strCache>
            <c:ptCount val="4"/>
            <c:pt idx="0">
              <c:v>Essential Standard: H18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US History'!$Q$44</c:f>
              <c:numCache>
                <c:formatCode>0%</c:formatCode>
                <c:ptCount val="1"/>
                <c:pt idx="0">
                  <c:v>0.8928571428571429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4-4037-AEDE-E99F0B1D002A}"/>
            </c:ext>
          </c:extLst>
        </c:ser>
        <c:ser>
          <c:idx val="1"/>
          <c:order val="1"/>
          <c:tx>
            <c:strRef>
              <c:f>'S2 US History'!$R$43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US History'!$R$44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4-4037-AEDE-E99F0B1D00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History'!$P$42:$S$42</c:f>
          <c:strCache>
            <c:ptCount val="4"/>
            <c:pt idx="0">
              <c:v>Essential Standard: H18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History'!$Q$44:$Q$47</c:f>
              <c:numCache>
                <c:formatCode>0%</c:formatCode>
                <c:ptCount val="4"/>
                <c:pt idx="0">
                  <c:v>0.8928571428571429</c:v>
                </c:pt>
                <c:pt idx="1">
                  <c:v>0.89090909090909087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0-472D-BB95-A9654DA4CDD7}"/>
            </c:ext>
          </c:extLst>
        </c:ser>
        <c:ser>
          <c:idx val="1"/>
          <c:order val="1"/>
          <c:tx>
            <c:strRef>
              <c:f>'S2 US History'!$R$43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History'!$R$44:$R$47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0-472D-BB95-A9654DA4CD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US History'!$P$50:$S$50</c:f>
          <c:strCache>
            <c:ptCount val="4"/>
            <c:pt idx="0">
              <c:v>Essential Standard: H21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US History'!$Q$52</c:f>
              <c:numCache>
                <c:formatCode>0%</c:formatCode>
                <c:ptCount val="1"/>
                <c:pt idx="0">
                  <c:v>0.7857142857142857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7-484B-8E7F-6FD983865110}"/>
            </c:ext>
          </c:extLst>
        </c:ser>
        <c:ser>
          <c:idx val="1"/>
          <c:order val="1"/>
          <c:tx>
            <c:strRef>
              <c:f>'S2 US History'!$R$51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US History'!$R$52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7-484B-8E7F-6FD9838651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US History'!$P$50:$S$50</c:f>
          <c:strCache>
            <c:ptCount val="4"/>
            <c:pt idx="0">
              <c:v>Essential Standard: H21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US History'!$Q$51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History'!$Q$52:$Q$55</c:f>
              <c:numCache>
                <c:formatCode>0%</c:formatCode>
                <c:ptCount val="4"/>
                <c:pt idx="0">
                  <c:v>0.7857142857142857</c:v>
                </c:pt>
                <c:pt idx="1">
                  <c:v>0.78181818181818186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2-427F-A910-95C74972D733}"/>
            </c:ext>
          </c:extLst>
        </c:ser>
        <c:ser>
          <c:idx val="1"/>
          <c:order val="1"/>
          <c:tx>
            <c:strRef>
              <c:f>'S2 US History'!$R$51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US History'!$P$52:$P$55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US History'!$R$52:$R$55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2-427F-A910-95C74972D7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Hist'!$P$2:$R$2</c:f>
          <c:strCache>
            <c:ptCount val="3"/>
            <c:pt idx="0">
              <c:v>Essential Standard: W3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Hist'!$Q$4</c:f>
              <c:numCache>
                <c:formatCode>0%</c:formatCode>
                <c:ptCount val="1"/>
                <c:pt idx="0">
                  <c:v>0.77981651376146788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7-4AB3-AA55-B56AF9693910}"/>
            </c:ext>
          </c:extLst>
        </c:ser>
        <c:ser>
          <c:idx val="1"/>
          <c:order val="1"/>
          <c:tx>
            <c:strRef>
              <c:f>'S2 World Hist'!$R$3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Hist'!$R$4</c:f>
              <c:numCache>
                <c:formatCode>0%</c:formatCode>
                <c:ptCount val="1"/>
                <c:pt idx="0">
                  <c:v>0.99082568807339455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67-4AB3-AA55-B56AF96939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Comp'!$P$26:$R$26</c:f>
          <c:strCache>
            <c:ptCount val="3"/>
            <c:pt idx="0">
              <c:v>Essential Standard: 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Adv Comp'!$Q$28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7D8-AAA2-D80D1A511D6E}"/>
            </c:ext>
          </c:extLst>
        </c:ser>
        <c:ser>
          <c:idx val="1"/>
          <c:order val="1"/>
          <c:tx>
            <c:strRef>
              <c:f>'S2 Adv Comp'!$R$27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Adv Comp'!$R$28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7D8-AAA2-D80D1A51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Hist'!$P$10:$R$10</c:f>
          <c:strCache>
            <c:ptCount val="3"/>
            <c:pt idx="0">
              <c:v>Essential Standard: W9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Hist'!$Q$12</c:f>
              <c:numCache>
                <c:formatCode>0%</c:formatCode>
                <c:ptCount val="1"/>
                <c:pt idx="0">
                  <c:v>0.96296296296296291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CD3-AFC1-3BA937905FA6}"/>
            </c:ext>
          </c:extLst>
        </c:ser>
        <c:ser>
          <c:idx val="1"/>
          <c:order val="1"/>
          <c:tx>
            <c:strRef>
              <c:f>'S2 World Hist'!$R$11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5-4CD3-AFC1-3BA937905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Hist'!$P$18:$S$18</c:f>
          <c:strCache>
            <c:ptCount val="4"/>
            <c:pt idx="0">
              <c:v>Essential Standard: W10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Hist'!$Q$20</c:f>
              <c:numCache>
                <c:formatCode>0%</c:formatCode>
                <c:ptCount val="1"/>
                <c:pt idx="0">
                  <c:v>0.88990825688073394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A-4DED-8B97-708A84661150}"/>
            </c:ext>
          </c:extLst>
        </c:ser>
        <c:ser>
          <c:idx val="1"/>
          <c:order val="1"/>
          <c:tx>
            <c:strRef>
              <c:f>'S2 World Hist'!$R$19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A-4DED-8B97-708A846611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Hist'!$P$10:$R$10</c:f>
          <c:strCache>
            <c:ptCount val="3"/>
            <c:pt idx="0">
              <c:v>Essential Standard: W9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Hist'!$Q$12:$Q$15</c:f>
              <c:numCache>
                <c:formatCode>0%</c:formatCode>
                <c:ptCount val="4"/>
                <c:pt idx="0">
                  <c:v>0.96296296296296291</c:v>
                </c:pt>
                <c:pt idx="1">
                  <c:v>0.98901098901098905</c:v>
                </c:pt>
                <c:pt idx="2">
                  <c:v>0.5</c:v>
                </c:pt>
                <c:pt idx="3">
                  <c:v>0.92307692307692313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F-4ACC-AF4A-662420C9B69D}"/>
            </c:ext>
          </c:extLst>
        </c:ser>
        <c:ser>
          <c:idx val="1"/>
          <c:order val="1"/>
          <c:tx>
            <c:strRef>
              <c:f>'S2 World Hist'!$R$11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F-4ACC-AF4A-662420C9B6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Hist'!$P$18:$S$18</c:f>
          <c:strCache>
            <c:ptCount val="4"/>
            <c:pt idx="0">
              <c:v>Essential Standard: W10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Hist'!$Q$20:$Q$23</c:f>
              <c:numCache>
                <c:formatCode>0%</c:formatCode>
                <c:ptCount val="4"/>
                <c:pt idx="0">
                  <c:v>0.88990825688073394</c:v>
                </c:pt>
                <c:pt idx="1">
                  <c:v>0.87777777777777777</c:v>
                </c:pt>
                <c:pt idx="2">
                  <c:v>1</c:v>
                </c:pt>
                <c:pt idx="3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B-45F1-AB3F-4CEC4CC26E59}"/>
            </c:ext>
          </c:extLst>
        </c:ser>
        <c:ser>
          <c:idx val="1"/>
          <c:order val="1"/>
          <c:tx>
            <c:strRef>
              <c:f>'S2 World Hist'!$R$19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B-45F1-AB3F-4CEC4CC26E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Hist'!$P$26:$R$26</c:f>
          <c:strCache>
            <c:ptCount val="3"/>
            <c:pt idx="0">
              <c:v>Essential Standard: W14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World Hist'!$Q$28</c:f>
              <c:numCache>
                <c:formatCode>0%</c:formatCode>
                <c:ptCount val="1"/>
                <c:pt idx="0">
                  <c:v>0.95412844036697253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B-4768-9768-0FEC140E13CA}"/>
            </c:ext>
          </c:extLst>
        </c:ser>
        <c:ser>
          <c:idx val="1"/>
          <c:order val="1"/>
          <c:tx>
            <c:strRef>
              <c:f>'S2 World Hist'!$R$27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World Hist'!$R$28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B-4768-9768-0FEC140E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Hist'!$P$34:$S$34</c:f>
          <c:strCache>
            <c:ptCount val="4"/>
            <c:pt idx="0">
              <c:v>Essential Standard: W16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Hist'!$Q$36</c:f>
              <c:numCache>
                <c:formatCode>0%</c:formatCode>
                <c:ptCount val="1"/>
                <c:pt idx="0">
                  <c:v>0.95412844036697253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9-44A2-957F-E4329313111E}"/>
            </c:ext>
          </c:extLst>
        </c:ser>
        <c:ser>
          <c:idx val="1"/>
          <c:order val="1"/>
          <c:tx>
            <c:strRef>
              <c:f>'S2 World Hist'!$R$35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Hist'!$R$36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9-44A2-957F-E432931311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Hist'!$P$26:$S$26</c:f>
          <c:strCache>
            <c:ptCount val="4"/>
            <c:pt idx="0">
              <c:v>Essential Standard: W14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Hist'!$Q$28:$Q$31</c:f>
              <c:numCache>
                <c:formatCode>0%</c:formatCode>
                <c:ptCount val="4"/>
                <c:pt idx="0">
                  <c:v>0.95412844036697253</c:v>
                </c:pt>
                <c:pt idx="1">
                  <c:v>0.94444444444444442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3-4F67-A0B5-D75531134CBA}"/>
            </c:ext>
          </c:extLst>
        </c:ser>
        <c:ser>
          <c:idx val="1"/>
          <c:order val="1"/>
          <c:tx>
            <c:strRef>
              <c:f>'S2 World Hist'!$R$27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World Hist'!$R$28:$R$31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3-4F67-A0B5-D75531134C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Hist'!$P$34:$S$34</c:f>
          <c:strCache>
            <c:ptCount val="4"/>
            <c:pt idx="0">
              <c:v>Essential Standard: W16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Hist'!$Q$36:$Q$39</c:f>
              <c:numCache>
                <c:formatCode>0%</c:formatCode>
                <c:ptCount val="4"/>
                <c:pt idx="0">
                  <c:v>0.95412844036697253</c:v>
                </c:pt>
                <c:pt idx="1">
                  <c:v>0.94444444444444442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C-458B-8BEF-9688B5C59F39}"/>
            </c:ext>
          </c:extLst>
        </c:ser>
        <c:ser>
          <c:idx val="1"/>
          <c:order val="1"/>
          <c:tx>
            <c:strRef>
              <c:f>'S2 World Hist'!$R$35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Hist'!$R$36:$R$39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C-458B-8BEF-9688B5C59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Hist'!$P$2:$S$2</c:f>
          <c:strCache>
            <c:ptCount val="4"/>
            <c:pt idx="0">
              <c:v>Essential Standard: W3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Hist'!$Q$4:$Q$7</c:f>
              <c:numCache>
                <c:formatCode>0%</c:formatCode>
                <c:ptCount val="4"/>
                <c:pt idx="0">
                  <c:v>0.77981651376146788</c:v>
                </c:pt>
                <c:pt idx="1">
                  <c:v>0.82222222222222219</c:v>
                </c:pt>
                <c:pt idx="2">
                  <c:v>0.5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E-4DBD-A876-4A7F3A242438}"/>
            </c:ext>
          </c:extLst>
        </c:ser>
        <c:ser>
          <c:idx val="1"/>
          <c:order val="1"/>
          <c:tx>
            <c:strRef>
              <c:f>'S2 World Hist'!$R$3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Hist'!$R$4:$R$7</c:f>
              <c:numCache>
                <c:formatCode>0%</c:formatCode>
                <c:ptCount val="4"/>
                <c:pt idx="0">
                  <c:v>0.99082568807339455</c:v>
                </c:pt>
                <c:pt idx="1">
                  <c:v>0.98888888888888893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E-4DBD-A876-4A7F3A2424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Hist'!$P$42:$S$42</c:f>
          <c:strCache>
            <c:ptCount val="4"/>
            <c:pt idx="0">
              <c:v>Essential Standard: W19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World Hist'!$Q$44</c:f>
              <c:numCache>
                <c:formatCode>0%</c:formatCode>
                <c:ptCount val="1"/>
                <c:pt idx="0">
                  <c:v>0.98165137614678899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1-4141-A6A9-87615D4E83CB}"/>
            </c:ext>
          </c:extLst>
        </c:ser>
        <c:ser>
          <c:idx val="1"/>
          <c:order val="1"/>
          <c:tx>
            <c:strRef>
              <c:f>'S2 World Hist'!$R$43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World Hist'!$R$44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1-4141-A6A9-87615D4E83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Comp'!$P$34:$S$34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Comp'!$Q$36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1-4652-832A-AE0E0BF3A3CA}"/>
            </c:ext>
          </c:extLst>
        </c:ser>
        <c:ser>
          <c:idx val="1"/>
          <c:order val="1"/>
          <c:tx>
            <c:strRef>
              <c:f>'S2 Adv Comp'!$R$35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Comp'!$R$36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1-4652-832A-AE0E0BF3A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Hist'!$P$42:$S$42</c:f>
          <c:strCache>
            <c:ptCount val="4"/>
            <c:pt idx="0">
              <c:v>Essential Standard: W19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Hist'!$Q$44:$Q$47</c:f>
              <c:numCache>
                <c:formatCode>0%</c:formatCode>
                <c:ptCount val="4"/>
                <c:pt idx="0">
                  <c:v>0.98165137614678899</c:v>
                </c:pt>
                <c:pt idx="1">
                  <c:v>0.97777777777777775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1-448C-9256-6AFDB8499CBD}"/>
            </c:ext>
          </c:extLst>
        </c:ser>
        <c:ser>
          <c:idx val="1"/>
          <c:order val="1"/>
          <c:tx>
            <c:strRef>
              <c:f>'S2 World Hist'!$R$43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Hist'!$R$44:$R$47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1-448C-9256-6AFDB8499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World Hist'!$P$50:$S$50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World Hist'!$Q$52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153-8CE1-0AF231646F9C}"/>
            </c:ext>
          </c:extLst>
        </c:ser>
        <c:ser>
          <c:idx val="1"/>
          <c:order val="1"/>
          <c:tx>
            <c:strRef>
              <c:f>'S2 World Hist'!$R$51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World Hist'!$R$52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D-4153-8CE1-0AF231646F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World Hist'!$P$50:$S$50</c:f>
          <c:strCache>
            <c:ptCount val="4"/>
            <c:pt idx="0">
              <c:v>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World Hist'!$Q$51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1C5-BC92-5CE3E9E071E6}"/>
            </c:ext>
          </c:extLst>
        </c:ser>
        <c:ser>
          <c:idx val="1"/>
          <c:order val="1"/>
          <c:tx>
            <c:strRef>
              <c:f>'S2 World Hist'!$R$51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World Hist'!$P$52:$P$55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World Hist'!$R$52:$R$55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4-41C5-BC92-5CE3E9E071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Economics'!$P$2:$R$2</c:f>
          <c:strCache>
            <c:ptCount val="3"/>
            <c:pt idx="0">
              <c:v>Essential Standard: 1A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Economics'!$Q$4</c:f>
              <c:numCache>
                <c:formatCode>0%</c:formatCode>
                <c:ptCount val="1"/>
                <c:pt idx="0">
                  <c:v>0.76315789473684215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3-4561-A3B2-772A1CADADF5}"/>
            </c:ext>
          </c:extLst>
        </c:ser>
        <c:ser>
          <c:idx val="1"/>
          <c:order val="1"/>
          <c:tx>
            <c:strRef>
              <c:f>'S2 Economics'!$R$3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Economics'!$R$4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3-4561-A3B2-772A1CADAD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Economics'!$P$10:$R$10</c:f>
          <c:strCache>
            <c:ptCount val="3"/>
            <c:pt idx="0">
              <c:v>Essential Standard: 1B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Economics'!$Q$12</c:f>
              <c:numCache>
                <c:formatCode>0%</c:formatCode>
                <c:ptCount val="1"/>
                <c:pt idx="0">
                  <c:v>0.97368421052631582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E-4259-B5DE-55F9F11C4880}"/>
            </c:ext>
          </c:extLst>
        </c:ser>
        <c:ser>
          <c:idx val="1"/>
          <c:order val="1"/>
          <c:tx>
            <c:strRef>
              <c:f>'S2 Economics'!$R$11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E-4259-B5DE-55F9F11C48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Economics'!$P$18:$S$18</c:f>
          <c:strCache>
            <c:ptCount val="4"/>
            <c:pt idx="0">
              <c:v>Essential Standard: Micro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Economics'!$Q$20</c:f>
              <c:numCache>
                <c:formatCode>0%</c:formatCode>
                <c:ptCount val="1"/>
                <c:pt idx="0">
                  <c:v>0.92105263157894735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D-4E7D-944E-1B61C2007569}"/>
            </c:ext>
          </c:extLst>
        </c:ser>
        <c:ser>
          <c:idx val="1"/>
          <c:order val="1"/>
          <c:tx>
            <c:strRef>
              <c:f>'S2 Economics'!$R$19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D-4E7D-944E-1B61C20075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Economics'!$P$10:$R$10</c:f>
          <c:strCache>
            <c:ptCount val="3"/>
            <c:pt idx="0">
              <c:v>Essential Standard: 1B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Economics'!$Q$12:$Q$15</c:f>
              <c:numCache>
                <c:formatCode>0%</c:formatCode>
                <c:ptCount val="4"/>
                <c:pt idx="0">
                  <c:v>0.97368421052631582</c:v>
                </c:pt>
                <c:pt idx="1">
                  <c:v>0.97222222222222221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F-45B9-AAA0-28B3ABB203BB}"/>
            </c:ext>
          </c:extLst>
        </c:ser>
        <c:ser>
          <c:idx val="1"/>
          <c:order val="1"/>
          <c:tx>
            <c:strRef>
              <c:f>'S2 Economics'!$R$11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F-45B9-AAA0-28B3ABB203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Economics'!$P$18:$S$18</c:f>
          <c:strCache>
            <c:ptCount val="4"/>
            <c:pt idx="0">
              <c:v>Essential Standard: Micro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Economics'!$Q$20:$Q$23</c:f>
              <c:numCache>
                <c:formatCode>0%</c:formatCode>
                <c:ptCount val="4"/>
                <c:pt idx="0">
                  <c:v>0.92105263157894735</c:v>
                </c:pt>
                <c:pt idx="1">
                  <c:v>0.91666666666666663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F-4E1C-823F-14EB5985F4C2}"/>
            </c:ext>
          </c:extLst>
        </c:ser>
        <c:ser>
          <c:idx val="1"/>
          <c:order val="1"/>
          <c:tx>
            <c:strRef>
              <c:f>'S2 Economics'!$R$19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F-4E1C-823F-14EB5985F4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Economics'!$P$26:$R$26</c:f>
          <c:strCache>
            <c:ptCount val="3"/>
            <c:pt idx="0">
              <c:v>Essential Standard: Macro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Economics'!$Q$28</c:f>
              <c:numCache>
                <c:formatCode>0%</c:formatCode>
                <c:ptCount val="1"/>
                <c:pt idx="0">
                  <c:v>0.78947368421052633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3-46CC-9BE8-3EDEB43978D4}"/>
            </c:ext>
          </c:extLst>
        </c:ser>
        <c:ser>
          <c:idx val="1"/>
          <c:order val="1"/>
          <c:tx>
            <c:strRef>
              <c:f>'S2 Economics'!$R$27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Economics'!$R$28</c:f>
              <c:numCache>
                <c:formatCode>0%</c:formatCode>
                <c:ptCount val="1"/>
                <c:pt idx="0">
                  <c:v>0.92105263157894735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3-46CC-9BE8-3EDEB4397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Economics'!$P$34:$S$34</c:f>
          <c:strCache>
            <c:ptCount val="4"/>
            <c:pt idx="0">
              <c:v>Essential Standard: International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Economics'!$Q$36</c:f>
              <c:numCache>
                <c:formatCode>0%</c:formatCode>
                <c:ptCount val="1"/>
                <c:pt idx="0">
                  <c:v>0.92105263157894735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5EB-9DC8-F4D5EB13575E}"/>
            </c:ext>
          </c:extLst>
        </c:ser>
        <c:ser>
          <c:idx val="1"/>
          <c:order val="1"/>
          <c:tx>
            <c:strRef>
              <c:f>'S2 Economics'!$R$35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Economics'!$R$36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4-45EB-9DC8-F4D5EB1357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Adv Comp'!$P$26:$S$26</c:f>
          <c:strCache>
            <c:ptCount val="4"/>
            <c:pt idx="0">
              <c:v>Essential Standard: 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Comp'!$Q$28:$Q$31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1-4A51-A52F-F49AB0A66586}"/>
            </c:ext>
          </c:extLst>
        </c:ser>
        <c:ser>
          <c:idx val="1"/>
          <c:order val="1"/>
          <c:tx>
            <c:strRef>
              <c:f>'S2 Adv Comp'!$R$27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Adv Comp'!$R$28:$R$31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1-4A51-A52F-F49AB0A665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Economics'!$P$26:$S$26</c:f>
          <c:strCache>
            <c:ptCount val="4"/>
            <c:pt idx="0">
              <c:v>Essential Standard: Macro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Economics'!$Q$28:$Q$31</c:f>
              <c:numCache>
                <c:formatCode>0%</c:formatCode>
                <c:ptCount val="4"/>
                <c:pt idx="0">
                  <c:v>0.78947368421052633</c:v>
                </c:pt>
                <c:pt idx="1">
                  <c:v>0.80555555555555558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1-4C93-803B-66EE2ADB9FB1}"/>
            </c:ext>
          </c:extLst>
        </c:ser>
        <c:ser>
          <c:idx val="1"/>
          <c:order val="1"/>
          <c:tx>
            <c:strRef>
              <c:f>'S2 Economics'!$R$27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Economics'!$R$28:$R$31</c:f>
              <c:numCache>
                <c:formatCode>0%</c:formatCode>
                <c:ptCount val="4"/>
                <c:pt idx="0">
                  <c:v>0.92105263157894735</c:v>
                </c:pt>
                <c:pt idx="1">
                  <c:v>0.91666666666666663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1-4C93-803B-66EE2ADB9F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Economics'!$P$34:$S$34</c:f>
          <c:strCache>
            <c:ptCount val="4"/>
            <c:pt idx="0">
              <c:v>Essential Standard: International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Economics'!$Q$36:$Q$39</c:f>
              <c:numCache>
                <c:formatCode>0%</c:formatCode>
                <c:ptCount val="4"/>
                <c:pt idx="0">
                  <c:v>0.92105263157894735</c:v>
                </c:pt>
                <c:pt idx="1">
                  <c:v>0.91666666666666663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D-4CFF-960B-6AAD7B5FBDEA}"/>
            </c:ext>
          </c:extLst>
        </c:ser>
        <c:ser>
          <c:idx val="1"/>
          <c:order val="1"/>
          <c:tx>
            <c:strRef>
              <c:f>'S2 Economics'!$R$35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Economics'!$R$36:$R$39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D-4CFF-960B-6AAD7B5FB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Economics'!$P$2:$S$2</c:f>
          <c:strCache>
            <c:ptCount val="4"/>
            <c:pt idx="0">
              <c:v>Essential Standard: 1A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Economics'!$Q$4:$Q$7</c:f>
              <c:numCache>
                <c:formatCode>0%</c:formatCode>
                <c:ptCount val="4"/>
                <c:pt idx="0">
                  <c:v>0.76315789473684215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3-4CEC-A33A-D2B402FA66DE}"/>
            </c:ext>
          </c:extLst>
        </c:ser>
        <c:ser>
          <c:idx val="1"/>
          <c:order val="1"/>
          <c:tx>
            <c:strRef>
              <c:f>'S2 Economics'!$R$3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Economics'!$R$4:$R$7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3-4CEC-A33A-D2B402FA66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Economics'!$P$42:$S$42</c:f>
          <c:strCache>
            <c:ptCount val="4"/>
            <c:pt idx="0">
              <c:v>Essential Standard: Personal Finance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Economics'!$Q$44</c:f>
              <c:numCache>
                <c:formatCode>0%</c:formatCode>
                <c:ptCount val="1"/>
                <c:pt idx="0">
                  <c:v>0.76315789473684215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C-4F00-9FCA-8BEF1A235C13}"/>
            </c:ext>
          </c:extLst>
        </c:ser>
        <c:ser>
          <c:idx val="1"/>
          <c:order val="1"/>
          <c:tx>
            <c:strRef>
              <c:f>'S2 Economics'!$R$43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Economics'!$R$44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C-4F00-9FCA-8BEF1A235C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Economics'!$P$42:$S$42</c:f>
          <c:strCache>
            <c:ptCount val="4"/>
            <c:pt idx="0">
              <c:v>Essential Standard: Personal Finance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Economics'!$Q$44:$Q$47</c:f>
              <c:numCache>
                <c:formatCode>0%</c:formatCode>
                <c:ptCount val="4"/>
                <c:pt idx="0">
                  <c:v>0.76315789473684215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5-4646-8D84-F09325E9501A}"/>
            </c:ext>
          </c:extLst>
        </c:ser>
        <c:ser>
          <c:idx val="1"/>
          <c:order val="1"/>
          <c:tx>
            <c:strRef>
              <c:f>'S2 Economics'!$R$43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Economics'!$R$44:$R$47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5-4646-8D84-F09325E950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Economics'!$P$50:$S$50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Economics'!$Q$52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5-47D7-BDCA-0970831C5B3C}"/>
            </c:ext>
          </c:extLst>
        </c:ser>
        <c:ser>
          <c:idx val="1"/>
          <c:order val="1"/>
          <c:tx>
            <c:strRef>
              <c:f>'S2 Economics'!$R$51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Economics'!$R$52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5-47D7-BDCA-0970831C5B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Economics'!$P$50:$S$50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Economics'!$Q$51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Economics'!$Q$52:$Q$55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0-44F6-AE85-3C907375B66E}"/>
            </c:ext>
          </c:extLst>
        </c:ser>
        <c:ser>
          <c:idx val="1"/>
          <c:order val="1"/>
          <c:tx>
            <c:strRef>
              <c:f>'S2 Economics'!$R$51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Economics'!$P$52:$P$55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Economics'!$R$52:$R$55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0-44F6-AE85-3C907375B6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HC'!$P$2:$R$2</c:f>
          <c:strCache>
            <c:ptCount val="3"/>
            <c:pt idx="0">
              <c:v>Essential Standard: Directional Terms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HC'!$Q$4</c:f>
              <c:numCache>
                <c:formatCode>0%</c:formatCode>
                <c:ptCount val="1"/>
                <c:pt idx="0">
                  <c:v>0.99122807017543857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0-475B-9851-DCBB9E32AC4A}"/>
            </c:ext>
          </c:extLst>
        </c:ser>
        <c:ser>
          <c:idx val="1"/>
          <c:order val="1"/>
          <c:tx>
            <c:strRef>
              <c:f>'S2 Essentials of HC'!$R$3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HC'!$R$4</c:f>
              <c:numCache>
                <c:formatCode>0%</c:formatCode>
                <c:ptCount val="1"/>
                <c:pt idx="0">
                  <c:v>1.0350877192982457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0-475B-9851-DCBB9E32AC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HC'!$P$10:$R$10</c:f>
          <c:strCache>
            <c:ptCount val="3"/>
            <c:pt idx="0">
              <c:v>Essential Standard: Cardiovascular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HC'!$Q$12</c:f>
              <c:numCache>
                <c:formatCode>0%</c:formatCode>
                <c:ptCount val="1"/>
                <c:pt idx="0">
                  <c:v>0.99122807017543857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C-4423-BCB9-BB3A741620DF}"/>
            </c:ext>
          </c:extLst>
        </c:ser>
        <c:ser>
          <c:idx val="1"/>
          <c:order val="1"/>
          <c:tx>
            <c:strRef>
              <c:f>'S2 Essentials of HC'!$R$11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HC'!$R$12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C-4423-BCB9-BB3A74162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9427429050892"/>
          <c:y val="0.35072853490314954"/>
          <c:w val="0.29254610779142476"/>
          <c:h val="0.2684750909473557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HC'!$P$18:$S$18</c:f>
          <c:strCache>
            <c:ptCount val="4"/>
            <c:pt idx="0">
              <c:v>Essential Standard: Respiratory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HC'!$Q$20</c:f>
              <c:numCache>
                <c:formatCode>0%</c:formatCode>
                <c:ptCount val="1"/>
                <c:pt idx="0">
                  <c:v>0.99122807017543857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A-4F06-9F35-3C35AF329EF0}"/>
            </c:ext>
          </c:extLst>
        </c:ser>
        <c:ser>
          <c:idx val="1"/>
          <c:order val="1"/>
          <c:tx>
            <c:strRef>
              <c:f>'S2 Essentials of HC'!$R$19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HC'!$R$20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A-4F06-9F35-3C35AF329E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06402794621473"/>
          <c:y val="0.3448014512375141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Adv Comp'!$P$34:$S$34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Adv Comp'!$Q$35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Comp'!$Q$36:$Q$39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8-4D31-ADA1-2F81B4B24FFE}"/>
            </c:ext>
          </c:extLst>
        </c:ser>
        <c:ser>
          <c:idx val="1"/>
          <c:order val="1"/>
          <c:tx>
            <c:strRef>
              <c:f>'S2 Adv Comp'!$R$35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Adv Comp'!$P$36:$P$39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Adv Comp'!$R$36:$R$39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8-4D31-ADA1-2F81B4B24F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HC'!$P$10:$R$10</c:f>
          <c:strCache>
            <c:ptCount val="3"/>
            <c:pt idx="0">
              <c:v>Essential Standard: Cardiovascular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HC'!$Q$11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HC'!$Q$12:$Q$15</c:f>
              <c:numCache>
                <c:formatCode>0%</c:formatCode>
                <c:ptCount val="4"/>
                <c:pt idx="0">
                  <c:v>0.99122807017543857</c:v>
                </c:pt>
                <c:pt idx="1">
                  <c:v>0.99019607843137258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F-43DC-9F06-39A1101051A1}"/>
            </c:ext>
          </c:extLst>
        </c:ser>
        <c:ser>
          <c:idx val="1"/>
          <c:order val="1"/>
          <c:tx>
            <c:strRef>
              <c:f>'S2 Essentials of HC'!$R$11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HC'!$P$12:$P$15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HC'!$R$12:$R$15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F-43DC-9F06-39A1101051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04158535231333"/>
          <c:y val="0.47567397041881793"/>
          <c:w val="0.25960038690430065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HC'!$P$18:$S$18</c:f>
          <c:strCache>
            <c:ptCount val="4"/>
            <c:pt idx="0">
              <c:v>Essential Standard: Respiratory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HC'!$Q$19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HC'!$Q$20:$Q$23</c:f>
              <c:numCache>
                <c:formatCode>0%</c:formatCode>
                <c:ptCount val="4"/>
                <c:pt idx="0">
                  <c:v>0.99122807017543857</c:v>
                </c:pt>
                <c:pt idx="1">
                  <c:v>0.99029126213592233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F-42C3-99AF-18548E3DBABA}"/>
            </c:ext>
          </c:extLst>
        </c:ser>
        <c:ser>
          <c:idx val="1"/>
          <c:order val="1"/>
          <c:tx>
            <c:strRef>
              <c:f>'S2 Essentials of HC'!$R$19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HC'!$P$20:$P$23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HC'!$R$20:$R$23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F-42C3-99AF-18548E3DBA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26832860035306"/>
          <c:y val="0.47567397041881793"/>
          <c:w val="0.25637364365626086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HC'!$P$26:$R$26</c:f>
          <c:strCache>
            <c:ptCount val="3"/>
            <c:pt idx="0">
              <c:v>Essential Standard: Integumentary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'S2 Essentials of HC'!$Q$28</c:f>
              <c:numCache>
                <c:formatCode>0%</c:formatCode>
                <c:ptCount val="1"/>
                <c:pt idx="0">
                  <c:v>0.95575221238938057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2-4D84-880D-F93A1B966F18}"/>
            </c:ext>
          </c:extLst>
        </c:ser>
        <c:ser>
          <c:idx val="1"/>
          <c:order val="1"/>
          <c:tx>
            <c:strRef>
              <c:f>'S2 Essentials of HC'!$R$27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'S2 Essentials of HC'!$R$28</c:f>
              <c:numCache>
                <c:formatCode>0%</c:formatCode>
                <c:ptCount val="1"/>
                <c:pt idx="0">
                  <c:v>0.99115044247787609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2-4D84-880D-F93A1B966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HC'!$P$34:$S$34</c:f>
          <c:strCache>
            <c:ptCount val="4"/>
            <c:pt idx="0">
              <c:v>Essential Standard: Skeletal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HC'!$Q$36</c:f>
              <c:numCache>
                <c:formatCode>0%</c:formatCode>
                <c:ptCount val="1"/>
                <c:pt idx="0">
                  <c:v>0.9553571428571429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F-45EC-9ABB-F8BE9CE2F3A6}"/>
            </c:ext>
          </c:extLst>
        </c:ser>
        <c:ser>
          <c:idx val="1"/>
          <c:order val="1"/>
          <c:tx>
            <c:strRef>
              <c:f>'S2 Essentials of HC'!$R$35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HC'!$R$36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F-45EC-9ABB-F8BE9CE2F3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HC'!$P$26:$S$26</c:f>
          <c:strCache>
            <c:ptCount val="4"/>
            <c:pt idx="0">
              <c:v>Essential Standard: Integumentary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HC'!$Q$27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HC'!$Q$28:$Q$31</c:f>
              <c:numCache>
                <c:formatCode>0%</c:formatCode>
                <c:ptCount val="4"/>
                <c:pt idx="0">
                  <c:v>0.95575221238938057</c:v>
                </c:pt>
                <c:pt idx="1">
                  <c:v>0.9509803921568627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D-495C-8A07-DDB020B16994}"/>
            </c:ext>
          </c:extLst>
        </c:ser>
        <c:ser>
          <c:idx val="1"/>
          <c:order val="1"/>
          <c:tx>
            <c:strRef>
              <c:f>'S2 Essentials of HC'!$R$27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'S2 Essentials of HC'!$R$28:$R$31</c:f>
              <c:numCache>
                <c:formatCode>0%</c:formatCode>
                <c:ptCount val="4"/>
                <c:pt idx="0">
                  <c:v>0.99115044247787609</c:v>
                </c:pt>
                <c:pt idx="1">
                  <c:v>0.99019607843137258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D-495C-8A07-DDB020B169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49507184839279"/>
          <c:y val="0.47567397041881793"/>
          <c:w val="0.25389006765235628"/>
          <c:h val="0.2391318174058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HC'!$P$34:$S$34</c:f>
          <c:strCache>
            <c:ptCount val="4"/>
            <c:pt idx="0">
              <c:v>Essential Standard: Skeletal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HC'!$Q$35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HC'!$Q$36:$Q$39</c:f>
              <c:numCache>
                <c:formatCode>0%</c:formatCode>
                <c:ptCount val="4"/>
                <c:pt idx="0">
                  <c:v>0.9553571428571429</c:v>
                </c:pt>
                <c:pt idx="1">
                  <c:v>1</c:v>
                </c:pt>
                <c:pt idx="2">
                  <c:v>0.5</c:v>
                </c:pt>
                <c:pt idx="3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C-4776-B403-3FD4F150377C}"/>
            </c:ext>
          </c:extLst>
        </c:ser>
        <c:ser>
          <c:idx val="1"/>
          <c:order val="1"/>
          <c:tx>
            <c:strRef>
              <c:f>'S2 Essentials of HC'!$R$35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HC'!$P$36:$P$39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HC'!$R$36:$R$39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C-4776-B403-3FD4F15037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HC'!$P$2:$S$2</c:f>
          <c:strCache>
            <c:ptCount val="4"/>
            <c:pt idx="0">
              <c:v>Essential Standard: Directional Terms Overall Proficiency</c:v>
            </c:pt>
          </c:strCache>
        </c:strRef>
      </c:tx>
      <c:layout>
        <c:manualLayout>
          <c:xMode val="edge"/>
          <c:yMode val="edge"/>
          <c:x val="9.4738214703040571E-2"/>
          <c:y val="3.592814371257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HC'!$Q$4:$Q$7</c:f>
              <c:numCache>
                <c:formatCode>0%</c:formatCode>
                <c:ptCount val="4"/>
                <c:pt idx="0">
                  <c:v>0.99122807017543857</c:v>
                </c:pt>
                <c:pt idx="1">
                  <c:v>1</c:v>
                </c:pt>
                <c:pt idx="2">
                  <c:v>1</c:v>
                </c:pt>
                <c:pt idx="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9-4F2E-A7B8-CE2697DDA56A}"/>
            </c:ext>
          </c:extLst>
        </c:ser>
        <c:ser>
          <c:idx val="1"/>
          <c:order val="1"/>
          <c:tx>
            <c:strRef>
              <c:f>'S2 Essentials of HC'!$R$3</c:f>
              <c:strCache>
                <c:ptCount val="1"/>
                <c:pt idx="0">
                  <c:v>After 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HC'!$P$4:$P$7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HC'!$R$4:$R$7</c:f>
              <c:numCache>
                <c:formatCode>0%</c:formatCode>
                <c:ptCount val="4"/>
                <c:pt idx="0">
                  <c:v>1.0350877192982457</c:v>
                </c:pt>
                <c:pt idx="1">
                  <c:v>1.0392156862745099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9-4F2E-A7B8-CE2697DDA5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945190195225301"/>
          <c:y val="0.33043815469012322"/>
          <c:w val="0.3220280021680616"/>
          <c:h val="0.34139320422784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HC'!$P$42:$S$42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Essentials of HC'!$Q$44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450-9BC3-ED52578B4D75}"/>
            </c:ext>
          </c:extLst>
        </c:ser>
        <c:ser>
          <c:idx val="1"/>
          <c:order val="1"/>
          <c:tx>
            <c:strRef>
              <c:f>'S2 Essentials of HC'!$R$43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HC'!$P$44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Essentials of HC'!$R$44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450-9BC3-ED52578B4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'S2 Essentials of HC'!$P$42:$S$42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HC'!$Q$43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HC'!$Q$44:$Q$47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7-4FF1-9751-143361CF7F94}"/>
            </c:ext>
          </c:extLst>
        </c:ser>
        <c:ser>
          <c:idx val="1"/>
          <c:order val="1"/>
          <c:tx>
            <c:strRef>
              <c:f>'S2 Essentials of HC'!$R$43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HC'!$P$44:$P$47</c:f>
              <c:strCache>
                <c:ptCount val="4"/>
                <c:pt idx="0">
                  <c:v>Total Class</c:v>
                </c:pt>
                <c:pt idx="1">
                  <c:v>Gen Ed</c:v>
                </c:pt>
                <c:pt idx="2">
                  <c:v>ELL</c:v>
                </c:pt>
                <c:pt idx="3">
                  <c:v>SWD</c:v>
                </c:pt>
              </c:strCache>
            </c:strRef>
          </c:cat>
          <c:val>
            <c:numRef>
              <c:f>'S2 Essentials of HC'!$R$44:$R$47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7-4FF1-9751-143361CF7F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8"/>
        <c:overlap val="-27"/>
        <c:axId val="771764640"/>
        <c:axId val="771768904"/>
      </c:barChart>
      <c:catAx>
        <c:axId val="7717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8904"/>
        <c:crosses val="autoZero"/>
        <c:auto val="1"/>
        <c:lblAlgn val="ctr"/>
        <c:lblOffset val="100"/>
        <c:noMultiLvlLbl val="0"/>
      </c:catAx>
      <c:valAx>
        <c:axId val="7717689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7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855834447237"/>
          <c:y val="0.47567397041881793"/>
          <c:w val="0.24669341391214158"/>
          <c:h val="0.24198935451890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'S2 Essentials of HC'!$P$50:$S$50</c:f>
          <c:strCache>
            <c:ptCount val="4"/>
            <c:pt idx="0">
              <c:v>Essential Standard: Overall Proficiency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 Essentials of HC'!$Q$51</c:f>
              <c:strCache>
                <c:ptCount val="1"/>
                <c:pt idx="0">
                  <c:v>Tier 1 Proficiency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Essentials of HC'!$Q$52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7-4F64-B5CE-EA3A62734953}"/>
            </c:ext>
          </c:extLst>
        </c:ser>
        <c:ser>
          <c:idx val="1"/>
          <c:order val="1"/>
          <c:tx>
            <c:strRef>
              <c:f>'S2 Essentials of HC'!$R$51</c:f>
              <c:strCache>
                <c:ptCount val="1"/>
                <c:pt idx="0">
                  <c:v>Tier 2 Proficiency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'S2 Essentials of HC'!$P$52</c:f>
              <c:strCache>
                <c:ptCount val="1"/>
                <c:pt idx="0">
                  <c:v>Total Class</c:v>
                </c:pt>
              </c:strCache>
            </c:strRef>
          </c:cat>
          <c:val>
            <c:numRef>
              <c:f>'S2 Essentials of HC'!$R$52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7-4F64-B5CE-EA3A627349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3"/>
        <c:axId val="742805192"/>
        <c:axId val="742803552"/>
      </c:barChart>
      <c:catAx>
        <c:axId val="742805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803552"/>
        <c:crosses val="autoZero"/>
        <c:auto val="1"/>
        <c:lblAlgn val="ctr"/>
        <c:lblOffset val="100"/>
        <c:noMultiLvlLbl val="0"/>
      </c:catAx>
      <c:valAx>
        <c:axId val="7428035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8051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83375953314352"/>
          <c:y val="0.35072847346793246"/>
          <c:w val="0.36179618638421129"/>
          <c:h val="0.405753547552397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18" Type="http://schemas.openxmlformats.org/officeDocument/2006/relationships/chart" Target="../charts/chart3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17" Type="http://schemas.openxmlformats.org/officeDocument/2006/relationships/chart" Target="../charts/chart31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13" Type="http://schemas.openxmlformats.org/officeDocument/2006/relationships/chart" Target="../charts/chart71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12" Type="http://schemas.openxmlformats.org/officeDocument/2006/relationships/chart" Target="../charts/chart70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11" Type="http://schemas.openxmlformats.org/officeDocument/2006/relationships/chart" Target="../charts/chart69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Relationship Id="rId14" Type="http://schemas.openxmlformats.org/officeDocument/2006/relationships/chart" Target="../charts/chart7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4.xml"/><Relationship Id="rId13" Type="http://schemas.openxmlformats.org/officeDocument/2006/relationships/chart" Target="../charts/chart99.xml"/><Relationship Id="rId3" Type="http://schemas.openxmlformats.org/officeDocument/2006/relationships/chart" Target="../charts/chart89.xml"/><Relationship Id="rId7" Type="http://schemas.openxmlformats.org/officeDocument/2006/relationships/chart" Target="../charts/chart93.xml"/><Relationship Id="rId12" Type="http://schemas.openxmlformats.org/officeDocument/2006/relationships/chart" Target="../charts/chart98.xml"/><Relationship Id="rId2" Type="http://schemas.openxmlformats.org/officeDocument/2006/relationships/chart" Target="../charts/chart88.xml"/><Relationship Id="rId1" Type="http://schemas.openxmlformats.org/officeDocument/2006/relationships/chart" Target="../charts/chart87.xml"/><Relationship Id="rId6" Type="http://schemas.openxmlformats.org/officeDocument/2006/relationships/chart" Target="../charts/chart92.xml"/><Relationship Id="rId11" Type="http://schemas.openxmlformats.org/officeDocument/2006/relationships/chart" Target="../charts/chart97.xml"/><Relationship Id="rId5" Type="http://schemas.openxmlformats.org/officeDocument/2006/relationships/chart" Target="../charts/chart91.xml"/><Relationship Id="rId10" Type="http://schemas.openxmlformats.org/officeDocument/2006/relationships/chart" Target="../charts/chart96.xml"/><Relationship Id="rId4" Type="http://schemas.openxmlformats.org/officeDocument/2006/relationships/chart" Target="../charts/chart90.xml"/><Relationship Id="rId9" Type="http://schemas.openxmlformats.org/officeDocument/2006/relationships/chart" Target="../charts/chart95.xml"/><Relationship Id="rId14" Type="http://schemas.openxmlformats.org/officeDocument/2006/relationships/chart" Target="../charts/chart10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8.xml"/><Relationship Id="rId13" Type="http://schemas.openxmlformats.org/officeDocument/2006/relationships/chart" Target="../charts/chart113.xml"/><Relationship Id="rId3" Type="http://schemas.openxmlformats.org/officeDocument/2006/relationships/chart" Target="../charts/chart103.xml"/><Relationship Id="rId7" Type="http://schemas.openxmlformats.org/officeDocument/2006/relationships/chart" Target="../charts/chart107.xml"/><Relationship Id="rId12" Type="http://schemas.openxmlformats.org/officeDocument/2006/relationships/chart" Target="../charts/chart112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11" Type="http://schemas.openxmlformats.org/officeDocument/2006/relationships/chart" Target="../charts/chart111.xml"/><Relationship Id="rId5" Type="http://schemas.openxmlformats.org/officeDocument/2006/relationships/chart" Target="../charts/chart105.xml"/><Relationship Id="rId10" Type="http://schemas.openxmlformats.org/officeDocument/2006/relationships/chart" Target="../charts/chart110.xml"/><Relationship Id="rId4" Type="http://schemas.openxmlformats.org/officeDocument/2006/relationships/chart" Target="../charts/chart104.xml"/><Relationship Id="rId9" Type="http://schemas.openxmlformats.org/officeDocument/2006/relationships/chart" Target="../charts/chart109.xml"/><Relationship Id="rId14" Type="http://schemas.openxmlformats.org/officeDocument/2006/relationships/chart" Target="../charts/chart1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5755CF-3060-4D17-8AD5-B1892A709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F00419-7442-4F1B-AAB6-676B1781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3B25E5-8734-4846-9E3B-47DD8347F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06C438E-707B-4260-82DE-FAFD4213F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B84426-18CD-4D00-8C20-A25A86EBF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61ED11-7EE7-4C67-AA85-AE733A157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EFB72A-2809-448E-AF95-EE434450F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B39C8BD-2165-4FC6-8756-A8259492F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478329F-302B-408A-B54D-FBD04FECE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A72E9F6-0B7B-4C93-A5E9-EACE24698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D4506A2-FE30-440A-BD3F-3CA0E2C85942}"/>
            </a:ext>
          </a:extLst>
        </xdr:cNvPr>
        <xdr:cNvSpPr txBox="1"/>
      </xdr:nvSpPr>
      <xdr:spPr>
        <a:xfrm>
          <a:off x="24475016" y="222249"/>
          <a:ext cx="5461000" cy="22373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74AC7ED-CC02-4648-A765-A05F2AD1C857}"/>
            </a:ext>
          </a:extLst>
        </xdr:cNvPr>
        <xdr:cNvSpPr txBox="1"/>
      </xdr:nvSpPr>
      <xdr:spPr>
        <a:xfrm>
          <a:off x="24475017" y="2798234"/>
          <a:ext cx="5461000" cy="2095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C7FFADC-80DC-408E-AEB2-9E3B1E54CE29}"/>
            </a:ext>
          </a:extLst>
        </xdr:cNvPr>
        <xdr:cNvSpPr txBox="1"/>
      </xdr:nvSpPr>
      <xdr:spPr>
        <a:xfrm>
          <a:off x="24479250" y="5314950"/>
          <a:ext cx="5461000" cy="205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63987E-5D2D-4A2B-8F74-935F6B7A97BA}"/>
            </a:ext>
          </a:extLst>
        </xdr:cNvPr>
        <xdr:cNvSpPr txBox="1"/>
      </xdr:nvSpPr>
      <xdr:spPr>
        <a:xfrm>
          <a:off x="24506767" y="7772400"/>
          <a:ext cx="5461000" cy="21441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DBA14BC-998D-4700-A89E-D7B4ACF8C9C5}"/>
            </a:ext>
          </a:extLst>
        </xdr:cNvPr>
        <xdr:cNvSpPr txBox="1"/>
      </xdr:nvSpPr>
      <xdr:spPr>
        <a:xfrm>
          <a:off x="24527933" y="10276416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E6AE32F-8A85-4D22-95FB-ABFC61708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1F9DEFA-71AF-41CB-8B6D-6A2B82743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899B4E8-452D-49A2-A980-628B6095DC50}"/>
            </a:ext>
          </a:extLst>
        </xdr:cNvPr>
        <xdr:cNvSpPr txBox="1"/>
      </xdr:nvSpPr>
      <xdr:spPr>
        <a:xfrm>
          <a:off x="24514439" y="12691911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91B6A28-04D1-4175-883E-71A6E61FC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832D16E-D83C-434C-A3DF-8CDAACC85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1C7CA1-D039-4AF1-88BD-E941E35AA52C}"/>
            </a:ext>
          </a:extLst>
        </xdr:cNvPr>
        <xdr:cNvSpPr txBox="1"/>
      </xdr:nvSpPr>
      <xdr:spPr>
        <a:xfrm>
          <a:off x="24514439" y="15091304"/>
          <a:ext cx="5461000" cy="21444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882640-8986-429C-885C-F32DD76E9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5E50ED-7095-4CC9-9D81-1AC358836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2D8C8A-F46E-452E-88F6-09EBC60A1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E17603-F48E-48C1-9502-8FEBC89E5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A4341A-6B32-4C4D-98F2-FF6628014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E473617-F941-40BB-B8E0-7015D9FC2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679D28E-D30D-4F4F-956C-01859E48DE31}"/>
            </a:ext>
          </a:extLst>
        </xdr:cNvPr>
        <xdr:cNvSpPr txBox="1"/>
      </xdr:nvSpPr>
      <xdr:spPr>
        <a:xfrm>
          <a:off x="23665391" y="222249"/>
          <a:ext cx="5340350" cy="224684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ADBDFF1-E601-47C4-B38B-55511A8BD865}"/>
            </a:ext>
          </a:extLst>
        </xdr:cNvPr>
        <xdr:cNvSpPr txBox="1"/>
      </xdr:nvSpPr>
      <xdr:spPr>
        <a:xfrm>
          <a:off x="23665392" y="2817284"/>
          <a:ext cx="5340350" cy="21716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59FF5A4-177E-4396-9D30-F63AFEB00B20}"/>
            </a:ext>
          </a:extLst>
        </xdr:cNvPr>
        <xdr:cNvSpPr txBox="1"/>
      </xdr:nvSpPr>
      <xdr:spPr>
        <a:xfrm>
          <a:off x="23669625" y="5422900"/>
          <a:ext cx="5340350" cy="2139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25</xdr:row>
      <xdr:rowOff>19958</xdr:rowOff>
    </xdr:from>
    <xdr:to>
      <xdr:col>26</xdr:col>
      <xdr:colOff>157780</xdr:colOff>
      <xdr:row>30</xdr:row>
      <xdr:rowOff>174526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73DFD6-E165-474B-B3B6-0B3DF653A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229921</xdr:colOff>
      <xdr:row>25</xdr:row>
      <xdr:rowOff>19958</xdr:rowOff>
    </xdr:from>
    <xdr:to>
      <xdr:col>32</xdr:col>
      <xdr:colOff>419278</xdr:colOff>
      <xdr:row>30</xdr:row>
      <xdr:rowOff>174526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8122990-3EE6-4F1B-A333-215AECE1C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519906</xdr:colOff>
      <xdr:row>25</xdr:row>
      <xdr:rowOff>0</xdr:rowOff>
    </xdr:from>
    <xdr:to>
      <xdr:col>40</xdr:col>
      <xdr:colOff>297656</xdr:colOff>
      <xdr:row>30</xdr:row>
      <xdr:rowOff>169636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DEE17D3-AB1C-418A-B6D2-F652A1CAD097}"/>
            </a:ext>
          </a:extLst>
        </xdr:cNvPr>
        <xdr:cNvSpPr txBox="1"/>
      </xdr:nvSpPr>
      <xdr:spPr>
        <a:xfrm>
          <a:off x="23656131" y="7991475"/>
          <a:ext cx="5340350" cy="215083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33</xdr:row>
      <xdr:rowOff>19958</xdr:rowOff>
    </xdr:from>
    <xdr:to>
      <xdr:col>26</xdr:col>
      <xdr:colOff>157780</xdr:colOff>
      <xdr:row>39</xdr:row>
      <xdr:rowOff>52061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2EFDA1D-5485-49AF-BDB8-95DABF0FC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229921</xdr:colOff>
      <xdr:row>33</xdr:row>
      <xdr:rowOff>19958</xdr:rowOff>
    </xdr:from>
    <xdr:to>
      <xdr:col>32</xdr:col>
      <xdr:colOff>419278</xdr:colOff>
      <xdr:row>39</xdr:row>
      <xdr:rowOff>52061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1D5844-AF66-4A83-9EEC-BF65CD94E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519906</xdr:colOff>
      <xdr:row>33</xdr:row>
      <xdr:rowOff>0</xdr:rowOff>
    </xdr:from>
    <xdr:to>
      <xdr:col>40</xdr:col>
      <xdr:colOff>297656</xdr:colOff>
      <xdr:row>39</xdr:row>
      <xdr:rowOff>47171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0C383A7-D9CC-4396-A81D-24AC06119DE1}"/>
            </a:ext>
          </a:extLst>
        </xdr:cNvPr>
        <xdr:cNvSpPr txBox="1"/>
      </xdr:nvSpPr>
      <xdr:spPr>
        <a:xfrm>
          <a:off x="23656131" y="10582275"/>
          <a:ext cx="5340350" cy="21521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19958</xdr:rowOff>
    </xdr:from>
    <xdr:to>
      <xdr:col>26</xdr:col>
      <xdr:colOff>157780</xdr:colOff>
      <xdr:row>47</xdr:row>
      <xdr:rowOff>52061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1C23F06-AA3E-4470-B437-3D10BCA3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19958</xdr:rowOff>
    </xdr:from>
    <xdr:to>
      <xdr:col>32</xdr:col>
      <xdr:colOff>419278</xdr:colOff>
      <xdr:row>47</xdr:row>
      <xdr:rowOff>52061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88F51F1-3BBE-40AC-B99D-D498D2D90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519906</xdr:colOff>
      <xdr:row>41</xdr:row>
      <xdr:rowOff>0</xdr:rowOff>
    </xdr:from>
    <xdr:to>
      <xdr:col>40</xdr:col>
      <xdr:colOff>297656</xdr:colOff>
      <xdr:row>47</xdr:row>
      <xdr:rowOff>47171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4BA33B2-3B77-4A25-9685-EB22475627B6}"/>
            </a:ext>
          </a:extLst>
        </xdr:cNvPr>
        <xdr:cNvSpPr txBox="1"/>
      </xdr:nvSpPr>
      <xdr:spPr>
        <a:xfrm>
          <a:off x="23656131" y="13096875"/>
          <a:ext cx="5340350" cy="21521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19958</xdr:rowOff>
    </xdr:from>
    <xdr:to>
      <xdr:col>26</xdr:col>
      <xdr:colOff>157780</xdr:colOff>
      <xdr:row>55</xdr:row>
      <xdr:rowOff>24847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4A64CB7-03CF-4B1C-BB31-4C9AD914A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19958</xdr:rowOff>
    </xdr:from>
    <xdr:to>
      <xdr:col>32</xdr:col>
      <xdr:colOff>419278</xdr:colOff>
      <xdr:row>55</xdr:row>
      <xdr:rowOff>24847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B2AD18-B2DC-47D2-9F2D-1088C0764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519906</xdr:colOff>
      <xdr:row>49</xdr:row>
      <xdr:rowOff>0</xdr:rowOff>
    </xdr:from>
    <xdr:to>
      <xdr:col>40</xdr:col>
      <xdr:colOff>297656</xdr:colOff>
      <xdr:row>55</xdr:row>
      <xdr:rowOff>19957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44682DA-A795-419D-97F7-CEF80BFDF6C2}"/>
            </a:ext>
          </a:extLst>
        </xdr:cNvPr>
        <xdr:cNvSpPr txBox="1"/>
      </xdr:nvSpPr>
      <xdr:spPr>
        <a:xfrm>
          <a:off x="23656131" y="15611475"/>
          <a:ext cx="5340350" cy="215355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57</xdr:row>
      <xdr:rowOff>19958</xdr:rowOff>
    </xdr:from>
    <xdr:to>
      <xdr:col>26</xdr:col>
      <xdr:colOff>157780</xdr:colOff>
      <xdr:row>63</xdr:row>
      <xdr:rowOff>46014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B8FCB79-8BB4-4167-A828-5902B941C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229921</xdr:colOff>
      <xdr:row>57</xdr:row>
      <xdr:rowOff>19958</xdr:rowOff>
    </xdr:from>
    <xdr:to>
      <xdr:col>32</xdr:col>
      <xdr:colOff>419278</xdr:colOff>
      <xdr:row>63</xdr:row>
      <xdr:rowOff>46014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8FEC99B-66F3-4895-9A90-B75A989EE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32</xdr:col>
      <xdr:colOff>519906</xdr:colOff>
      <xdr:row>57</xdr:row>
      <xdr:rowOff>0</xdr:rowOff>
    </xdr:from>
    <xdr:to>
      <xdr:col>40</xdr:col>
      <xdr:colOff>297656</xdr:colOff>
      <xdr:row>63</xdr:row>
      <xdr:rowOff>41124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7B14F9D-98A6-46E0-8A05-4AD2228A17AB}"/>
            </a:ext>
          </a:extLst>
        </xdr:cNvPr>
        <xdr:cNvSpPr txBox="1"/>
      </xdr:nvSpPr>
      <xdr:spPr>
        <a:xfrm>
          <a:off x="23792656" y="18245667"/>
          <a:ext cx="5365750" cy="216837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65</xdr:row>
      <xdr:rowOff>19958</xdr:rowOff>
    </xdr:from>
    <xdr:to>
      <xdr:col>26</xdr:col>
      <xdr:colOff>157780</xdr:colOff>
      <xdr:row>71</xdr:row>
      <xdr:rowOff>35431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9BB7870-61B8-4D2E-A95C-495143F56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229921</xdr:colOff>
      <xdr:row>65</xdr:row>
      <xdr:rowOff>19958</xdr:rowOff>
    </xdr:from>
    <xdr:to>
      <xdr:col>32</xdr:col>
      <xdr:colOff>419278</xdr:colOff>
      <xdr:row>71</xdr:row>
      <xdr:rowOff>35431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B9D59DA-E0BA-47D7-A080-E5BC2C66A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519906</xdr:colOff>
      <xdr:row>65</xdr:row>
      <xdr:rowOff>0</xdr:rowOff>
    </xdr:from>
    <xdr:to>
      <xdr:col>40</xdr:col>
      <xdr:colOff>297656</xdr:colOff>
      <xdr:row>71</xdr:row>
      <xdr:rowOff>30541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BCFB1B2-327B-4E6C-83A3-00D9FD42796B}"/>
            </a:ext>
          </a:extLst>
        </xdr:cNvPr>
        <xdr:cNvSpPr txBox="1"/>
      </xdr:nvSpPr>
      <xdr:spPr>
        <a:xfrm>
          <a:off x="23792656" y="20785667"/>
          <a:ext cx="5365750" cy="216837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F9E31-31BD-4824-8365-FA0E8868F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933061-FAF1-4119-A8A3-CB5EB2FA4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488C9B-D7EA-4D9D-8C15-F2C9F6AA5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E3ECA1-B324-481F-A489-4933548E1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62DF4F-F5B2-4A8F-8128-98E49DB79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D6DFC34-2E05-49A0-94BF-7EEE9E4E2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31D6CE-2ED6-4973-903E-B97A6A90C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ECD541-06D2-4600-87EC-06757B431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E8009F5-7079-4320-982C-CFD7B664C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9E5B34-4CA9-449D-A365-89B6ABA6A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3A99DED-7982-4572-9478-0AC56F4BF952}"/>
            </a:ext>
          </a:extLst>
        </xdr:cNvPr>
        <xdr:cNvSpPr txBox="1"/>
      </xdr:nvSpPr>
      <xdr:spPr>
        <a:xfrm>
          <a:off x="23665391" y="222249"/>
          <a:ext cx="5340350" cy="224684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B405670-4722-4662-BEE9-206011D81C45}"/>
            </a:ext>
          </a:extLst>
        </xdr:cNvPr>
        <xdr:cNvSpPr txBox="1"/>
      </xdr:nvSpPr>
      <xdr:spPr>
        <a:xfrm>
          <a:off x="23665392" y="2817284"/>
          <a:ext cx="5340350" cy="21716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A114A49-68B5-45AA-A385-CCE145118A4C}"/>
            </a:ext>
          </a:extLst>
        </xdr:cNvPr>
        <xdr:cNvSpPr txBox="1"/>
      </xdr:nvSpPr>
      <xdr:spPr>
        <a:xfrm>
          <a:off x="23669625" y="5422900"/>
          <a:ext cx="5340350" cy="2139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722AD7F-14CA-4DE7-B3F5-B694365E33C7}"/>
            </a:ext>
          </a:extLst>
        </xdr:cNvPr>
        <xdr:cNvSpPr txBox="1"/>
      </xdr:nvSpPr>
      <xdr:spPr>
        <a:xfrm>
          <a:off x="23697142" y="7991475"/>
          <a:ext cx="5340350" cy="22330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70CF336-A9B6-4942-BDE5-9C8962D9AE0F}"/>
            </a:ext>
          </a:extLst>
        </xdr:cNvPr>
        <xdr:cNvSpPr txBox="1"/>
      </xdr:nvSpPr>
      <xdr:spPr>
        <a:xfrm>
          <a:off x="23718308" y="10603441"/>
          <a:ext cx="5340350" cy="223202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19</xdr:col>
      <xdr:colOff>177535</xdr:colOff>
      <xdr:row>41</xdr:row>
      <xdr:rowOff>1058</xdr:rowOff>
    </xdr:from>
    <xdr:to>
      <xdr:col>26</xdr:col>
      <xdr:colOff>134232</xdr:colOff>
      <xdr:row>47</xdr:row>
      <xdr:rowOff>26584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612C824-5975-476C-8A0B-CF1AC8026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206373</xdr:colOff>
      <xdr:row>40</xdr:row>
      <xdr:rowOff>200553</xdr:rowOff>
    </xdr:from>
    <xdr:to>
      <xdr:col>32</xdr:col>
      <xdr:colOff>395730</xdr:colOff>
      <xdr:row>47</xdr:row>
      <xdr:rowOff>26584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4FA9FAE-11C7-4C88-800E-80DA9C180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545041</xdr:colOff>
      <xdr:row>41</xdr:row>
      <xdr:rowOff>9524</xdr:rowOff>
    </xdr:from>
    <xdr:to>
      <xdr:col>40</xdr:col>
      <xdr:colOff>322791</xdr:colOff>
      <xdr:row>47</xdr:row>
      <xdr:rowOff>136525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76A33A9-EE1C-4E8A-BEDA-7A5A95C46D8D}"/>
            </a:ext>
          </a:extLst>
        </xdr:cNvPr>
        <xdr:cNvSpPr txBox="1"/>
      </xdr:nvSpPr>
      <xdr:spPr>
        <a:xfrm>
          <a:off x="23681266" y="13106399"/>
          <a:ext cx="5340350" cy="223202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8E1CFA-776A-41BB-A6E1-91E5488A4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96FC55-C400-4648-9937-A946C02D7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27C1C8-0888-43AF-987E-7CF1E0688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6DE7DB-4B5B-4B69-BBE2-A77C9574B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A87C57-58A1-4C74-97FA-0AA66D851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2B2BBE-E2E4-44E2-8590-9EC4D8D5C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F27C53B-70D4-4F52-94CE-C105959A6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4955A86-289A-4F98-A844-EC5CE5C08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E57381-366F-437D-8587-AE111436B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7264BE9-316A-41C2-A7CC-5C69A6451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6D15935-02B3-4BD4-8E85-672F59C05318}"/>
            </a:ext>
          </a:extLst>
        </xdr:cNvPr>
        <xdr:cNvSpPr txBox="1"/>
      </xdr:nvSpPr>
      <xdr:spPr>
        <a:xfrm>
          <a:off x="23665391" y="222249"/>
          <a:ext cx="5340350" cy="224684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953A61A-AF22-468A-8A50-B0837D53A762}"/>
            </a:ext>
          </a:extLst>
        </xdr:cNvPr>
        <xdr:cNvSpPr txBox="1"/>
      </xdr:nvSpPr>
      <xdr:spPr>
        <a:xfrm>
          <a:off x="23665392" y="2817284"/>
          <a:ext cx="5340350" cy="21716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A51FC85-A419-48A7-8708-86B6E2A6E456}"/>
            </a:ext>
          </a:extLst>
        </xdr:cNvPr>
        <xdr:cNvSpPr txBox="1"/>
      </xdr:nvSpPr>
      <xdr:spPr>
        <a:xfrm>
          <a:off x="23669625" y="5422900"/>
          <a:ext cx="5340350" cy="2139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D3877BD-9847-476C-B73B-BCC0B4C162A0}"/>
            </a:ext>
          </a:extLst>
        </xdr:cNvPr>
        <xdr:cNvSpPr txBox="1"/>
      </xdr:nvSpPr>
      <xdr:spPr>
        <a:xfrm>
          <a:off x="23697142" y="7991475"/>
          <a:ext cx="5340350" cy="22330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68A0E44-2F43-49FD-A3A0-EBA549E44436}"/>
            </a:ext>
          </a:extLst>
        </xdr:cNvPr>
        <xdr:cNvSpPr txBox="1"/>
      </xdr:nvSpPr>
      <xdr:spPr>
        <a:xfrm>
          <a:off x="23718308" y="10603441"/>
          <a:ext cx="5340350" cy="223202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C3F5037-04F6-47D4-B6B9-A97C5E436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87038D8-715D-4C97-B80F-10C7900C1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1033270-862C-4FC0-966A-C295F55526AE}"/>
            </a:ext>
          </a:extLst>
        </xdr:cNvPr>
        <xdr:cNvSpPr txBox="1"/>
      </xdr:nvSpPr>
      <xdr:spPr>
        <a:xfrm>
          <a:off x="23704814" y="13120536"/>
          <a:ext cx="5340350" cy="223202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6F359E1-7148-4D9C-8EBE-728911B2D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629A8EE-27E7-4876-BAA6-E1F68DE1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5B105DB-125C-4BB1-9160-2342655C2145}"/>
            </a:ext>
          </a:extLst>
        </xdr:cNvPr>
        <xdr:cNvSpPr txBox="1"/>
      </xdr:nvSpPr>
      <xdr:spPr>
        <a:xfrm>
          <a:off x="23704814" y="15621529"/>
          <a:ext cx="5340350" cy="22333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12E22-C150-4A42-B198-5AA17057A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C0E077-84F6-4809-AD0E-7A7B3AC5C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5975B3-A9D9-45FE-85C2-9DAA3CB86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3DAB43-FB8A-47DC-816C-A5BC67310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634B93-075E-4136-BB11-8D395E6D1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466686-815F-4043-80F4-D68041FFA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02F468-D923-4CC9-AF3A-84FB86F07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FDC758-394A-4249-BD9A-78846BBA6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D219F4-0F56-4EF2-901D-6176A05CD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879736-E2D6-40D1-9EDA-78693C300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0467477-312E-4CBD-A67D-C5C65AEF58D3}"/>
            </a:ext>
          </a:extLst>
        </xdr:cNvPr>
        <xdr:cNvSpPr txBox="1"/>
      </xdr:nvSpPr>
      <xdr:spPr>
        <a:xfrm>
          <a:off x="24475016" y="222249"/>
          <a:ext cx="5461000" cy="22373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D277419-757A-4A3F-ACAE-F6126BB7DBB5}"/>
            </a:ext>
          </a:extLst>
        </xdr:cNvPr>
        <xdr:cNvSpPr txBox="1"/>
      </xdr:nvSpPr>
      <xdr:spPr>
        <a:xfrm>
          <a:off x="24475017" y="2798234"/>
          <a:ext cx="5461000" cy="2095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C689F0B-3EE5-4A18-8E20-9CC95F7441E0}"/>
            </a:ext>
          </a:extLst>
        </xdr:cNvPr>
        <xdr:cNvSpPr txBox="1"/>
      </xdr:nvSpPr>
      <xdr:spPr>
        <a:xfrm>
          <a:off x="24479250" y="5314950"/>
          <a:ext cx="5461000" cy="205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252AABD-3246-47D2-84DF-EC361F32BCA6}"/>
            </a:ext>
          </a:extLst>
        </xdr:cNvPr>
        <xdr:cNvSpPr txBox="1"/>
      </xdr:nvSpPr>
      <xdr:spPr>
        <a:xfrm>
          <a:off x="24506767" y="7772400"/>
          <a:ext cx="5461000" cy="21441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DB248C1-B5C2-46FB-B359-BEFA0F4B38D4}"/>
            </a:ext>
          </a:extLst>
        </xdr:cNvPr>
        <xdr:cNvSpPr txBox="1"/>
      </xdr:nvSpPr>
      <xdr:spPr>
        <a:xfrm>
          <a:off x="24527933" y="10276416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64C93A0-43EB-4E53-ADEF-EF09F0E9B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7CDEC52-DD4D-4EDC-A8E6-F7064D6A8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F37566B-15A8-48C3-893A-4079CF0CB264}"/>
            </a:ext>
          </a:extLst>
        </xdr:cNvPr>
        <xdr:cNvSpPr txBox="1"/>
      </xdr:nvSpPr>
      <xdr:spPr>
        <a:xfrm>
          <a:off x="24514439" y="12691911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8459305-DA35-49C8-A4FB-770D353B9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3D774E3-3385-4027-A519-C92B1EB79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B7CD1A4-F470-4471-B19F-637397994144}"/>
            </a:ext>
          </a:extLst>
        </xdr:cNvPr>
        <xdr:cNvSpPr txBox="1"/>
      </xdr:nvSpPr>
      <xdr:spPr>
        <a:xfrm>
          <a:off x="24514439" y="15091304"/>
          <a:ext cx="5461000" cy="21444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152B18-7F38-422E-8388-A7DFBC379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601037-ED48-499A-836F-2D9BB3534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EAAC9F-864F-4347-A41A-E873EC5D0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52B19D-39E5-4DBD-B648-28A7ED2A5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07C600-E772-431C-9647-588EBDD6F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D4572CE-A4CE-4631-A727-459B9DBCF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B66B21-7805-4789-BD99-FC2831FA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2AAB1B9-4161-4C2F-B975-F6CCF8AB8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2BFFD73-C626-406E-ABFE-7775275BD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4164A01-B2D7-4C0F-9A9D-1F7D5FD28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3F491E0-49A8-4E1C-82D5-5871A0C9C318}"/>
            </a:ext>
          </a:extLst>
        </xdr:cNvPr>
        <xdr:cNvSpPr txBox="1"/>
      </xdr:nvSpPr>
      <xdr:spPr>
        <a:xfrm>
          <a:off x="24475016" y="222249"/>
          <a:ext cx="5461000" cy="22373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F469F1C-057B-4AEC-A2FA-BD206890F4DB}"/>
            </a:ext>
          </a:extLst>
        </xdr:cNvPr>
        <xdr:cNvSpPr txBox="1"/>
      </xdr:nvSpPr>
      <xdr:spPr>
        <a:xfrm>
          <a:off x="24475017" y="2798234"/>
          <a:ext cx="5461000" cy="2095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9637026-C059-4C72-B26F-6FEB612624B4}"/>
            </a:ext>
          </a:extLst>
        </xdr:cNvPr>
        <xdr:cNvSpPr txBox="1"/>
      </xdr:nvSpPr>
      <xdr:spPr>
        <a:xfrm>
          <a:off x="24479250" y="5314950"/>
          <a:ext cx="5461000" cy="205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F1C9F8E-BE2C-43FC-9A9E-8EF5B50106F0}"/>
            </a:ext>
          </a:extLst>
        </xdr:cNvPr>
        <xdr:cNvSpPr txBox="1"/>
      </xdr:nvSpPr>
      <xdr:spPr>
        <a:xfrm>
          <a:off x="24506767" y="7772400"/>
          <a:ext cx="5461000" cy="21441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3C1971-0612-48E0-BD34-044B2B179EA5}"/>
            </a:ext>
          </a:extLst>
        </xdr:cNvPr>
        <xdr:cNvSpPr txBox="1"/>
      </xdr:nvSpPr>
      <xdr:spPr>
        <a:xfrm>
          <a:off x="24527933" y="10276416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255F8B5-D217-471D-8F8F-0FE8CE837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1DBC6F6-C94A-4B5C-988E-23AAE67D8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3CB4771-4FA3-48D6-B07E-B368CDFF6646}"/>
            </a:ext>
          </a:extLst>
        </xdr:cNvPr>
        <xdr:cNvSpPr txBox="1"/>
      </xdr:nvSpPr>
      <xdr:spPr>
        <a:xfrm>
          <a:off x="24514439" y="12691911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57F293A-EE8B-42C1-8C2F-448F19856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3D357DC-5145-4A33-835C-9CC3BE57C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60940C1-A5BE-4C45-8776-E46875DF802D}"/>
            </a:ext>
          </a:extLst>
        </xdr:cNvPr>
        <xdr:cNvSpPr txBox="1"/>
      </xdr:nvSpPr>
      <xdr:spPr>
        <a:xfrm>
          <a:off x="24514439" y="15091304"/>
          <a:ext cx="5461000" cy="21444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ED50E0-02B9-4362-99EA-8C2BC4BAA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9C2C2D-6663-464D-A758-124603C03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CF702D-6E1E-4450-B9E4-66FB333A1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5BA347-A966-4B3B-877C-705571675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99E6C3-A25F-4819-81A7-BCD439575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7FEA67-A77D-4D84-8709-B0EAC1DB0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8C2F137-6702-46A5-9E0C-E37F37181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7AAD5EE-493D-4AED-A6B3-7CFF43FB7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FEC435F-CCBB-47A3-9CC6-4CD843C7A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84C3A74-E0B9-4F92-8411-3F258E63C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D14BFB5-77BA-46EF-A84A-DE054D9C9D2D}"/>
            </a:ext>
          </a:extLst>
        </xdr:cNvPr>
        <xdr:cNvSpPr txBox="1"/>
      </xdr:nvSpPr>
      <xdr:spPr>
        <a:xfrm>
          <a:off x="24475016" y="222249"/>
          <a:ext cx="5461000" cy="22373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641372-117C-4176-A9C4-C9F2BC53D0B6}"/>
            </a:ext>
          </a:extLst>
        </xdr:cNvPr>
        <xdr:cNvSpPr txBox="1"/>
      </xdr:nvSpPr>
      <xdr:spPr>
        <a:xfrm>
          <a:off x="24475017" y="2798234"/>
          <a:ext cx="5461000" cy="2095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2CA1440-B4D5-4E50-A247-E307947E5BC2}"/>
            </a:ext>
          </a:extLst>
        </xdr:cNvPr>
        <xdr:cNvSpPr txBox="1"/>
      </xdr:nvSpPr>
      <xdr:spPr>
        <a:xfrm>
          <a:off x="24479250" y="5314950"/>
          <a:ext cx="5461000" cy="205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19E9614-E12F-46D5-8FAA-A143825C84A7}"/>
            </a:ext>
          </a:extLst>
        </xdr:cNvPr>
        <xdr:cNvSpPr txBox="1"/>
      </xdr:nvSpPr>
      <xdr:spPr>
        <a:xfrm>
          <a:off x="24506767" y="7772400"/>
          <a:ext cx="5461000" cy="21441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4219B37-7097-45DB-A358-F3EA851381C7}"/>
            </a:ext>
          </a:extLst>
        </xdr:cNvPr>
        <xdr:cNvSpPr txBox="1"/>
      </xdr:nvSpPr>
      <xdr:spPr>
        <a:xfrm>
          <a:off x="24527933" y="10276416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0492ADE-D161-4159-A0B7-91019121F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7B878E3-C937-48E7-9878-77831C223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4CA5181-4522-492B-9B58-0CDA4F3FFA6C}"/>
            </a:ext>
          </a:extLst>
        </xdr:cNvPr>
        <xdr:cNvSpPr txBox="1"/>
      </xdr:nvSpPr>
      <xdr:spPr>
        <a:xfrm>
          <a:off x="24514439" y="12691911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7227137-2759-4168-A07B-F99976451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6C8C8F3-2820-4BCA-BB7D-FCAC50A1E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1DEF319-91A2-42DC-8F67-2E9C8FF1CAAD}"/>
            </a:ext>
          </a:extLst>
        </xdr:cNvPr>
        <xdr:cNvSpPr txBox="1"/>
      </xdr:nvSpPr>
      <xdr:spPr>
        <a:xfrm>
          <a:off x="24514439" y="15091304"/>
          <a:ext cx="5461000" cy="21444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13494</xdr:colOff>
      <xdr:row>1</xdr:row>
      <xdr:rowOff>3667</xdr:rowOff>
    </xdr:from>
    <xdr:to>
      <xdr:col>26</xdr:col>
      <xdr:colOff>170615</xdr:colOff>
      <xdr:row>7</xdr:row>
      <xdr:rowOff>5529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45EA9E-2B89-466C-AABC-D78A6315D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13494</xdr:colOff>
      <xdr:row>8</xdr:row>
      <xdr:rowOff>196849</xdr:rowOff>
    </xdr:from>
    <xdr:to>
      <xdr:col>26</xdr:col>
      <xdr:colOff>171274</xdr:colOff>
      <xdr:row>14</xdr:row>
      <xdr:rowOff>155701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30A500-2A29-4201-9F2B-59AA731E4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13494</xdr:colOff>
      <xdr:row>17</xdr:row>
      <xdr:rowOff>1</xdr:rowOff>
    </xdr:from>
    <xdr:to>
      <xdr:col>26</xdr:col>
      <xdr:colOff>171274</xdr:colOff>
      <xdr:row>22</xdr:row>
      <xdr:rowOff>195390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40D68D-D8F6-4F3E-AD36-A709E4C1E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243415</xdr:colOff>
      <xdr:row>8</xdr:row>
      <xdr:rowOff>196849</xdr:rowOff>
    </xdr:from>
    <xdr:to>
      <xdr:col>32</xdr:col>
      <xdr:colOff>432772</xdr:colOff>
      <xdr:row>14</xdr:row>
      <xdr:rowOff>155701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3A4C4F-DED9-46F3-9461-AEDFE996E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243415</xdr:colOff>
      <xdr:row>17</xdr:row>
      <xdr:rowOff>1</xdr:rowOff>
    </xdr:from>
    <xdr:to>
      <xdr:col>32</xdr:col>
      <xdr:colOff>432772</xdr:colOff>
      <xdr:row>22</xdr:row>
      <xdr:rowOff>195390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D5B5C6-F230-4543-83E9-0569518F8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5557</xdr:colOff>
      <xdr:row>25</xdr:row>
      <xdr:rowOff>10282</xdr:rowOff>
    </xdr:from>
    <xdr:to>
      <xdr:col>26</xdr:col>
      <xdr:colOff>163337</xdr:colOff>
      <xdr:row>30</xdr:row>
      <xdr:rowOff>158047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6880297-E0B5-475E-AA7A-805A2C80D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13494</xdr:colOff>
      <xdr:row>33</xdr:row>
      <xdr:rowOff>12700</xdr:rowOff>
    </xdr:from>
    <xdr:to>
      <xdr:col>26</xdr:col>
      <xdr:colOff>171274</xdr:colOff>
      <xdr:row>39</xdr:row>
      <xdr:rowOff>38227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208255-83EF-44F4-B688-849A99401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243415</xdr:colOff>
      <xdr:row>25</xdr:row>
      <xdr:rowOff>10282</xdr:rowOff>
    </xdr:from>
    <xdr:to>
      <xdr:col>32</xdr:col>
      <xdr:colOff>432772</xdr:colOff>
      <xdr:row>30</xdr:row>
      <xdr:rowOff>158047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7DF242A-E0DA-4CB4-B0A9-32F866A23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243415</xdr:colOff>
      <xdr:row>33</xdr:row>
      <xdr:rowOff>11112</xdr:rowOff>
    </xdr:from>
    <xdr:to>
      <xdr:col>32</xdr:col>
      <xdr:colOff>432772</xdr:colOff>
      <xdr:row>39</xdr:row>
      <xdr:rowOff>38227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AC7F16F-1810-47D4-B59B-0302D7DC6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243415</xdr:colOff>
      <xdr:row>1</xdr:row>
      <xdr:rowOff>3668</xdr:rowOff>
    </xdr:from>
    <xdr:to>
      <xdr:col>32</xdr:col>
      <xdr:colOff>432772</xdr:colOff>
      <xdr:row>7</xdr:row>
      <xdr:rowOff>5530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89913B8-17A0-4EF6-BCC9-9AEF859F8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529166</xdr:colOff>
      <xdr:row>0</xdr:row>
      <xdr:rowOff>222249</xdr:rowOff>
    </xdr:from>
    <xdr:to>
      <xdr:col>40</xdr:col>
      <xdr:colOff>306916</xdr:colOff>
      <xdr:row>7</xdr:row>
      <xdr:rowOff>21167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F698656-BC09-40E9-B4EE-6C6EB94D6CE4}"/>
            </a:ext>
          </a:extLst>
        </xdr:cNvPr>
        <xdr:cNvSpPr txBox="1"/>
      </xdr:nvSpPr>
      <xdr:spPr>
        <a:xfrm>
          <a:off x="24475016" y="222249"/>
          <a:ext cx="5461000" cy="223731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529167</xdr:colOff>
      <xdr:row>8</xdr:row>
      <xdr:rowOff>169334</xdr:rowOff>
    </xdr:from>
    <xdr:to>
      <xdr:col>40</xdr:col>
      <xdr:colOff>306917</xdr:colOff>
      <xdr:row>14</xdr:row>
      <xdr:rowOff>169333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8026C18-5991-4995-97B1-A4BEF1285803}"/>
            </a:ext>
          </a:extLst>
        </xdr:cNvPr>
        <xdr:cNvSpPr txBox="1"/>
      </xdr:nvSpPr>
      <xdr:spPr>
        <a:xfrm>
          <a:off x="24475017" y="2798234"/>
          <a:ext cx="5461000" cy="2095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533400</xdr:colOff>
      <xdr:row>16</xdr:row>
      <xdr:rowOff>184150</xdr:rowOff>
    </xdr:from>
    <xdr:to>
      <xdr:col>40</xdr:col>
      <xdr:colOff>311150</xdr:colOff>
      <xdr:row>22</xdr:row>
      <xdr:rowOff>190500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4BA89AE-D526-4BA7-A43D-D8202392D9AD}"/>
            </a:ext>
          </a:extLst>
        </xdr:cNvPr>
        <xdr:cNvSpPr txBox="1"/>
      </xdr:nvSpPr>
      <xdr:spPr>
        <a:xfrm>
          <a:off x="24479250" y="5314950"/>
          <a:ext cx="5461000" cy="205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560917</xdr:colOff>
      <xdr:row>25</xdr:row>
      <xdr:rowOff>0</xdr:rowOff>
    </xdr:from>
    <xdr:to>
      <xdr:col>40</xdr:col>
      <xdr:colOff>338667</xdr:colOff>
      <xdr:row>31</xdr:row>
      <xdr:rowOff>42335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9DBA7F0-F119-47B1-9C3B-B5200C2C9006}"/>
            </a:ext>
          </a:extLst>
        </xdr:cNvPr>
        <xdr:cNvSpPr txBox="1"/>
      </xdr:nvSpPr>
      <xdr:spPr>
        <a:xfrm>
          <a:off x="24506767" y="7772400"/>
          <a:ext cx="5461000" cy="21441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32</xdr:col>
      <xdr:colOff>582083</xdr:colOff>
      <xdr:row>33</xdr:row>
      <xdr:rowOff>21166</xdr:rowOff>
    </xdr:from>
    <xdr:to>
      <xdr:col>40</xdr:col>
      <xdr:colOff>359833</xdr:colOff>
      <xdr:row>39</xdr:row>
      <xdr:rowOff>148168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2A65BB1-C8C1-4D6D-A564-25BF3C5E3CDA}"/>
            </a:ext>
          </a:extLst>
        </xdr:cNvPr>
        <xdr:cNvSpPr txBox="1"/>
      </xdr:nvSpPr>
      <xdr:spPr>
        <a:xfrm>
          <a:off x="24527933" y="10276416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41</xdr:row>
      <xdr:rowOff>15195</xdr:rowOff>
    </xdr:from>
    <xdr:to>
      <xdr:col>26</xdr:col>
      <xdr:colOff>157780</xdr:colOff>
      <xdr:row>47</xdr:row>
      <xdr:rowOff>40722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74C27B8-A75A-47D0-BDE6-E69781480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229921</xdr:colOff>
      <xdr:row>41</xdr:row>
      <xdr:rowOff>13607</xdr:rowOff>
    </xdr:from>
    <xdr:to>
      <xdr:col>32</xdr:col>
      <xdr:colOff>419278</xdr:colOff>
      <xdr:row>47</xdr:row>
      <xdr:rowOff>40722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AA87A77-B09F-4F5E-AB5B-0C67AE3EC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568589</xdr:colOff>
      <xdr:row>41</xdr:row>
      <xdr:rowOff>23661</xdr:rowOff>
    </xdr:from>
    <xdr:to>
      <xdr:col>40</xdr:col>
      <xdr:colOff>346339</xdr:colOff>
      <xdr:row>47</xdr:row>
      <xdr:rowOff>150663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E95FF94-35A5-42E9-8830-4EFF5BAEEFED}"/>
            </a:ext>
          </a:extLst>
        </xdr:cNvPr>
        <xdr:cNvSpPr txBox="1"/>
      </xdr:nvSpPr>
      <xdr:spPr>
        <a:xfrm>
          <a:off x="24514439" y="12691911"/>
          <a:ext cx="5461000" cy="213995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  <xdr:twoCellAnchor>
    <xdr:from>
      <xdr:col>20</xdr:col>
      <xdr:colOff>0</xdr:colOff>
      <xdr:row>49</xdr:row>
      <xdr:rowOff>1588</xdr:rowOff>
    </xdr:from>
    <xdr:to>
      <xdr:col>26</xdr:col>
      <xdr:colOff>157780</xdr:colOff>
      <xdr:row>54</xdr:row>
      <xdr:rowOff>204008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7AEC27E-9A7D-4FC4-9C10-6BFC92FF7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229921</xdr:colOff>
      <xdr:row>49</xdr:row>
      <xdr:rowOff>0</xdr:rowOff>
    </xdr:from>
    <xdr:to>
      <xdr:col>32</xdr:col>
      <xdr:colOff>419278</xdr:colOff>
      <xdr:row>54</xdr:row>
      <xdr:rowOff>204008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CA29C71-3FE0-47B6-89F3-808F32632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568589</xdr:colOff>
      <xdr:row>49</xdr:row>
      <xdr:rowOff>10054</xdr:rowOff>
    </xdr:from>
    <xdr:to>
      <xdr:col>40</xdr:col>
      <xdr:colOff>346339</xdr:colOff>
      <xdr:row>55</xdr:row>
      <xdr:rowOff>109842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FD7A5A-EB7F-4FDB-86C2-D4859D5DA16B}"/>
            </a:ext>
          </a:extLst>
        </xdr:cNvPr>
        <xdr:cNvSpPr txBox="1"/>
      </xdr:nvSpPr>
      <xdr:spPr>
        <a:xfrm>
          <a:off x="24514439" y="15091304"/>
          <a:ext cx="5461000" cy="214448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Notes/Comments: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re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8D08D"/>
      </a:accent1>
      <a:accent2>
        <a:srgbClr val="FFC000"/>
      </a:accent2>
      <a:accent3>
        <a:srgbClr val="FA9E97"/>
      </a:accent3>
      <a:accent4>
        <a:srgbClr val="8EAADB"/>
      </a:accent4>
      <a:accent5>
        <a:srgbClr val="D7B5C6"/>
      </a:accent5>
      <a:accent6>
        <a:srgbClr val="BFBFBF"/>
      </a:accent6>
      <a:hlink>
        <a:srgbClr val="FEE599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reel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A8D08D"/>
    </a:accent1>
    <a:accent2>
      <a:srgbClr val="FFC000"/>
    </a:accent2>
    <a:accent3>
      <a:srgbClr val="FA9E97"/>
    </a:accent3>
    <a:accent4>
      <a:srgbClr val="8EAADB"/>
    </a:accent4>
    <a:accent5>
      <a:srgbClr val="D7B5C6"/>
    </a:accent5>
    <a:accent6>
      <a:srgbClr val="BFBFBF"/>
    </a:accent6>
    <a:hlink>
      <a:srgbClr val="FEE599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2CAC-13C1-4BB3-BE97-C32406C60788}">
  <sheetPr>
    <tabColor theme="6" tint="-0.249977111117893"/>
  </sheetPr>
  <dimension ref="A1:S71"/>
  <sheetViews>
    <sheetView topLeftCell="A14" zoomScale="80" zoomScaleNormal="80" workbookViewId="0">
      <selection activeCell="M24" sqref="M24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RL2 Overall Proficiency</v>
      </c>
      <c r="Q2" s="118"/>
      <c r="R2" s="118"/>
      <c r="S2" s="119"/>
    </row>
    <row r="3" spans="1:19" ht="42" customHeight="1" thickTop="1" thickBot="1" x14ac:dyDescent="0.4">
      <c r="B3" s="106" t="s">
        <v>2</v>
      </c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44974</v>
      </c>
      <c r="D4" s="51">
        <v>50</v>
      </c>
      <c r="E4" s="52">
        <v>45</v>
      </c>
      <c r="F4" s="26"/>
      <c r="G4" s="20"/>
      <c r="H4" s="53">
        <v>10</v>
      </c>
      <c r="I4" s="52">
        <v>9</v>
      </c>
      <c r="J4" s="43">
        <f>IFERROR(R5-R7,"")</f>
        <v>-2.6315789473684181E-2</v>
      </c>
      <c r="K4" s="29">
        <v>9</v>
      </c>
      <c r="L4" s="53">
        <v>2</v>
      </c>
      <c r="M4" s="54">
        <v>1</v>
      </c>
      <c r="N4" s="43">
        <f>IFERROR(R5-R6,"")</f>
        <v>-2.6315789473684181E-2</v>
      </c>
      <c r="P4" s="62" t="s">
        <v>16</v>
      </c>
      <c r="Q4" s="68">
        <f>IF(ISBLANK(E4),"",SUM(E4/D4))</f>
        <v>0.9</v>
      </c>
      <c r="R4" s="68">
        <f>IF(ISBLANK(E6),"",SUM(E4+E6+E7)/D4)</f>
        <v>0.98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0.92105263157894735</v>
      </c>
      <c r="R5" s="67">
        <f>IF(ISBLANK(I6),"",IF(ISBLANK(M6),"",(((E4+E6+E7)-(I4+I6+I7)-(M4+M6+M7))/(D4-H4-L4))))</f>
        <v>0.97368421052631582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44977</v>
      </c>
      <c r="D6" s="48">
        <v>4</v>
      </c>
      <c r="E6" s="57">
        <v>3</v>
      </c>
      <c r="F6" s="37">
        <f>IF(ISBLANK(E6),"",SUM(D6-E6))</f>
        <v>1</v>
      </c>
      <c r="G6" s="22"/>
      <c r="H6" s="39">
        <f>IF(ISBLANK(I4),"",SUM(H4-I4))</f>
        <v>1</v>
      </c>
      <c r="I6" s="59">
        <v>1</v>
      </c>
      <c r="J6" s="41">
        <f>IF(ISBLANK(I6),"",SUM(H6-I6))</f>
        <v>0</v>
      </c>
      <c r="K6" s="31"/>
      <c r="L6" s="44">
        <f>IF(ISBLANK(M4),"",SUM(L4-M4))</f>
        <v>1</v>
      </c>
      <c r="M6" s="59">
        <v>1</v>
      </c>
      <c r="N6" s="46">
        <f>IF(ISBLANK(M6),"",SUM(L6-M6))</f>
        <v>0</v>
      </c>
      <c r="O6" s="32"/>
      <c r="P6" s="62" t="s">
        <v>28</v>
      </c>
      <c r="Q6" s="69">
        <f>IF(ISBLANK(M4),"",(M4/L4))</f>
        <v>0.5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45026</v>
      </c>
      <c r="D7" s="49">
        <f>F6</f>
        <v>1</v>
      </c>
      <c r="E7" s="58">
        <v>1</v>
      </c>
      <c r="F7" s="38">
        <f>IF(ISBLANK(E7),"",SUM(D7-E7))</f>
        <v>0</v>
      </c>
      <c r="G7" s="23"/>
      <c r="H7" s="40">
        <f>J6</f>
        <v>0</v>
      </c>
      <c r="I7" s="60">
        <v>0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0.9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31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W3 Overall Proficiency</v>
      </c>
      <c r="Q10" s="121"/>
      <c r="R10" s="121"/>
      <c r="S10" s="122"/>
    </row>
    <row r="11" spans="1:19" ht="44.5" thickTop="1" thickBot="1" x14ac:dyDescent="0.4">
      <c r="B11" s="106" t="s">
        <v>32</v>
      </c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44977</v>
      </c>
      <c r="D12" s="51">
        <v>50</v>
      </c>
      <c r="E12" s="52">
        <v>41</v>
      </c>
      <c r="F12" s="26"/>
      <c r="G12" s="20"/>
      <c r="H12" s="53">
        <v>10</v>
      </c>
      <c r="I12" s="52">
        <v>9</v>
      </c>
      <c r="J12" s="43">
        <f>IFERROR(R13-R15,"")</f>
        <v>0</v>
      </c>
      <c r="K12" s="29"/>
      <c r="L12" s="53">
        <v>2</v>
      </c>
      <c r="M12" s="54">
        <v>2</v>
      </c>
      <c r="N12" s="43">
        <f>IFERROR(R13-R14,"")</f>
        <v>0</v>
      </c>
      <c r="P12" s="62" t="s">
        <v>16</v>
      </c>
      <c r="Q12" s="68">
        <f>IF(ISBLANK(E12),"",SUM(E12/D12))</f>
        <v>0.82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0.78947368421052633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45005</v>
      </c>
      <c r="D14" s="48">
        <f>IF(ISBLANK(E12),"",SUM(D12-E12))</f>
        <v>9</v>
      </c>
      <c r="E14" s="57">
        <v>3</v>
      </c>
      <c r="F14" s="37">
        <f>IF(ISBLANK(E14),"",SUM(D14-E14))</f>
        <v>6</v>
      </c>
      <c r="G14" s="22"/>
      <c r="H14" s="39">
        <f>IF(ISBLANK(I12),"",SUM(H12-I12))</f>
        <v>1</v>
      </c>
      <c r="I14" s="59">
        <v>1</v>
      </c>
      <c r="J14" s="41">
        <f>IF(ISBLANK(I14),"",SUM(H14-I14))</f>
        <v>0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1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>
        <v>45056</v>
      </c>
      <c r="D15" s="49">
        <f>F14</f>
        <v>6</v>
      </c>
      <c r="E15" s="58">
        <v>6</v>
      </c>
      <c r="F15" s="38">
        <f>IF(ISBLANK(E15),"",SUM(D15-E15))</f>
        <v>0</v>
      </c>
      <c r="G15" s="23"/>
      <c r="H15" s="40">
        <f>J14</f>
        <v>0</v>
      </c>
      <c r="I15" s="60">
        <v>0</v>
      </c>
      <c r="J15" s="42">
        <f>IF(ISBLANK(I15),"",SUM(H15-I15))</f>
        <v>0</v>
      </c>
      <c r="K15" s="27"/>
      <c r="L15" s="45">
        <f>N14</f>
        <v>0</v>
      </c>
      <c r="M15" s="60">
        <v>0</v>
      </c>
      <c r="N15" s="47">
        <f>IF(ISBLANK(M15),"",SUM(L15-M15))</f>
        <v>0</v>
      </c>
      <c r="O15" s="32"/>
      <c r="P15" s="63" t="s">
        <v>30</v>
      </c>
      <c r="Q15" s="70">
        <f>IF(ISBLANK(I12),"",(I12/H12))</f>
        <v>0.9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 t="s">
        <v>35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>Essential Standard: W2 Overall Proficiency</v>
      </c>
      <c r="Q18" s="118"/>
      <c r="R18" s="118"/>
      <c r="S18" s="119"/>
    </row>
    <row r="19" spans="1:19" ht="44.5" thickTop="1" thickBot="1" x14ac:dyDescent="0.4">
      <c r="B19" s="5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45016</v>
      </c>
      <c r="D20" s="51">
        <v>50</v>
      </c>
      <c r="E20" s="52">
        <v>19</v>
      </c>
      <c r="F20" s="26"/>
      <c r="G20" s="20"/>
      <c r="H20" s="53">
        <v>10</v>
      </c>
      <c r="I20" s="52">
        <v>7</v>
      </c>
      <c r="J20" s="43">
        <f>IFERROR(R21-R23,"")</f>
        <v>0</v>
      </c>
      <c r="K20" s="29"/>
      <c r="L20" s="53">
        <v>2</v>
      </c>
      <c r="M20" s="54">
        <v>1</v>
      </c>
      <c r="N20" s="43">
        <f>IFERROR(R21-R22,"")</f>
        <v>0</v>
      </c>
      <c r="P20" s="62" t="s">
        <v>16</v>
      </c>
      <c r="Q20" s="68">
        <f>IF(ISBLANK(E20),"",SUM(E20/D20))</f>
        <v>0.38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0.28947368421052633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45026</v>
      </c>
      <c r="D22" s="48">
        <f>IF(ISBLANK(E20),"",SUM(D20-E20))</f>
        <v>31</v>
      </c>
      <c r="E22" s="57">
        <v>30</v>
      </c>
      <c r="F22" s="37">
        <f>IF(ISBLANK(E22),"",SUM(D22-E22))</f>
        <v>1</v>
      </c>
      <c r="G22" s="22"/>
      <c r="H22" s="39">
        <f>IF(ISBLANK(I20),"",SUM(H20-I20))</f>
        <v>3</v>
      </c>
      <c r="I22" s="59">
        <v>3</v>
      </c>
      <c r="J22" s="41">
        <f>IF(ISBLANK(I22),"",SUM(H22-I22))</f>
        <v>0</v>
      </c>
      <c r="K22" s="31"/>
      <c r="L22" s="44">
        <f>IF(ISBLANK(M20),"",SUM(L20-M20))</f>
        <v>1</v>
      </c>
      <c r="M22" s="59">
        <v>1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0.5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>
        <v>45056</v>
      </c>
      <c r="D23" s="49">
        <f>F22</f>
        <v>1</v>
      </c>
      <c r="E23" s="58">
        <v>1</v>
      </c>
      <c r="F23" s="38">
        <f>IF(ISBLANK(E23),"",SUM(D23-E23))</f>
        <v>0</v>
      </c>
      <c r="G23" s="23"/>
      <c r="H23" s="40">
        <f>J22</f>
        <v>0</v>
      </c>
      <c r="I23" s="60">
        <v>0</v>
      </c>
      <c r="J23" s="42">
        <f>IF(ISBLANK(I23),"",SUM(H23-I23))</f>
        <v>0</v>
      </c>
      <c r="K23" s="27"/>
      <c r="L23" s="45">
        <f>N22</f>
        <v>0</v>
      </c>
      <c r="M23" s="60">
        <v>0</v>
      </c>
      <c r="N23" s="47">
        <f>IF(ISBLANK(M23),"",SUM(L23-M23))</f>
        <v>0</v>
      </c>
      <c r="O23" s="32"/>
      <c r="P23" s="63" t="s">
        <v>30</v>
      </c>
      <c r="Q23" s="70">
        <f>IF(ISBLANK(I20),"",(I20/H20))</f>
        <v>0.7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36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/>
      <c r="D28" s="51"/>
      <c r="E28" s="52"/>
      <c r="F28" s="26"/>
      <c r="G28" s="20"/>
      <c r="H28" s="53"/>
      <c r="I28" s="52"/>
      <c r="J28" s="43" t="str">
        <f>IFERROR(R29-R31,"")</f>
        <v/>
      </c>
      <c r="K28" s="29"/>
      <c r="L28" s="53"/>
      <c r="M28" s="54"/>
      <c r="N28" s="43" t="str">
        <f>IFERROR(R29-R30,"")</f>
        <v/>
      </c>
      <c r="P28" s="62" t="s">
        <v>16</v>
      </c>
      <c r="Q28" s="68" t="str">
        <f>IF(ISBLANK(E28),"",SUM(E28/D28))</f>
        <v/>
      </c>
      <c r="R28" s="68" t="str">
        <f>IF(ISBLANK(E30),"",SUM(E28+E30+E31)/D28)</f>
        <v/>
      </c>
      <c r="S28" s="71" t="str">
        <f>IF(F31="",F30,F31)</f>
        <v/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 t="str">
        <f>IF(ISBLANK(I28),"",IF(ISBLANK(M28),"",((E28-I28-M28)/(D28-H28-L28))))</f>
        <v/>
      </c>
      <c r="R29" s="67" t="str">
        <f>IF(ISBLANK(I30),"",IF(ISBLANK(M30),"",(((E28+E30+E31)-(I28+I30+I31)-(M28+M30+M31))/(D28-H28-L28))))</f>
        <v/>
      </c>
      <c r="S29" s="75" t="str">
        <f>IFERROR(S28-S30-S31,"")</f>
        <v/>
      </c>
    </row>
    <row r="30" spans="1:19" ht="15.5" thickTop="1" thickBot="1" x14ac:dyDescent="0.4">
      <c r="A30" s="4"/>
      <c r="B30" s="2" t="s">
        <v>27</v>
      </c>
      <c r="C30" s="55"/>
      <c r="D30" s="48" t="str">
        <f>IF(ISBLANK(E28),"",SUM(D28-E28))</f>
        <v/>
      </c>
      <c r="E30" s="57"/>
      <c r="F30" s="37" t="str">
        <f>IF(ISBLANK(E30),"",SUM(D30-E30))</f>
        <v/>
      </c>
      <c r="G30" s="22"/>
      <c r="H30" s="39" t="str">
        <f>IF(ISBLANK(I28),"",SUM(H28-I28))</f>
        <v/>
      </c>
      <c r="I30" s="59"/>
      <c r="J30" s="41" t="str">
        <f>IF(ISBLANK(I30),"",SUM(H30-I30))</f>
        <v/>
      </c>
      <c r="K30" s="31"/>
      <c r="L30" s="44" t="str">
        <f>IF(ISBLANK(M28),"",SUM(L28-M28))</f>
        <v/>
      </c>
      <c r="M30" s="59"/>
      <c r="N30" s="46" t="str">
        <f>IF(ISBLANK(M30),"",SUM(L30-M30))</f>
        <v/>
      </c>
      <c r="O30" s="32"/>
      <c r="P30" s="62" t="s">
        <v>28</v>
      </c>
      <c r="Q30" s="69" t="str">
        <f>IF(ISBLANK(M28),"",(M28/L28))</f>
        <v/>
      </c>
      <c r="R30" s="69" t="str">
        <f>IF(ISBLANK(M30),"",SUM(M28+M30+M31)/L28)</f>
        <v/>
      </c>
      <c r="S30" s="72" t="str">
        <f>IF(N31="",N30,N31)</f>
        <v/>
      </c>
    </row>
    <row r="31" spans="1:19" ht="15.5" thickTop="1" thickBot="1" x14ac:dyDescent="0.4">
      <c r="A31" s="4"/>
      <c r="B31" s="3" t="s">
        <v>29</v>
      </c>
      <c r="C31" s="56"/>
      <c r="D31" s="49" t="str">
        <f>F30</f>
        <v/>
      </c>
      <c r="E31" s="58"/>
      <c r="F31" s="38" t="str">
        <f>IF(ISBLANK(E31),"",SUM(D31-E31))</f>
        <v/>
      </c>
      <c r="G31" s="23"/>
      <c r="H31" s="40" t="str">
        <f>J30</f>
        <v/>
      </c>
      <c r="I31" s="60"/>
      <c r="J31" s="42" t="str">
        <f>IF(ISBLANK(I31),"",SUM(H31-I31))</f>
        <v/>
      </c>
      <c r="K31" s="27"/>
      <c r="L31" s="45" t="str">
        <f>N30</f>
        <v/>
      </c>
      <c r="M31" s="60"/>
      <c r="N31" s="47" t="str">
        <f>IF(ISBLANK(M31),"",SUM(L31-M31))</f>
        <v/>
      </c>
      <c r="O31" s="32"/>
      <c r="P31" s="63" t="s">
        <v>30</v>
      </c>
      <c r="Q31" s="70" t="str">
        <f>IF(ISBLANK(I28),"",(I28/H28))</f>
        <v/>
      </c>
      <c r="R31" s="70" t="str">
        <f>IF(ISBLANK(I30),"",SUM(I28+I30+I31)/H28)</f>
        <v/>
      </c>
      <c r="S31" s="74" t="str">
        <f>IF(J31="",J30,J31)</f>
        <v/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37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/>
      <c r="D36" s="51"/>
      <c r="E36" s="52"/>
      <c r="F36" s="26"/>
      <c r="G36" s="20"/>
      <c r="H36" s="53"/>
      <c r="I36" s="52"/>
      <c r="J36" s="43" t="str">
        <f>IFERROR(R37-R39,"")</f>
        <v/>
      </c>
      <c r="K36" s="29"/>
      <c r="L36" s="53"/>
      <c r="M36" s="54"/>
      <c r="N36" s="43" t="str">
        <f>IFERROR(R37-R38,"")</f>
        <v/>
      </c>
      <c r="P36" s="62" t="s">
        <v>16</v>
      </c>
      <c r="Q36" s="68" t="str">
        <f>IF(ISBLANK(E36),"",SUM(E36/D36))</f>
        <v/>
      </c>
      <c r="R36" s="68" t="str">
        <f>IF(ISBLANK(E38),"",SUM(E36+E38+E39)/D36)</f>
        <v/>
      </c>
      <c r="S36" s="71" t="str">
        <f>IF(F39="",F38,F39)</f>
        <v/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 t="str">
        <f>IF(ISBLANK(I36),"",IF(ISBLANK(M36),"",((E36-I36-M36)/(D36-H36-L36))))</f>
        <v/>
      </c>
      <c r="R37" s="67" t="str">
        <f>IF(ISBLANK(I38),"",IF(ISBLANK(M38),"",(((E36+E38+E39)-(I36+I38+I39)-(M36+M38+M39))/(D36-H36-L36))))</f>
        <v/>
      </c>
      <c r="S37" s="75" t="str">
        <f>IFERROR(S36-S38-S39,"")</f>
        <v/>
      </c>
    </row>
    <row r="38" spans="1:19" ht="15.5" thickTop="1" thickBot="1" x14ac:dyDescent="0.4">
      <c r="A38" s="4"/>
      <c r="B38" s="2" t="s">
        <v>27</v>
      </c>
      <c r="C38" s="55"/>
      <c r="D38" s="48" t="str">
        <f>IF(ISBLANK(E36),"",SUM(D36-E36))</f>
        <v/>
      </c>
      <c r="E38" s="57"/>
      <c r="F38" s="37" t="str">
        <f>IF(ISBLANK(E38),"",SUM(D38-E38))</f>
        <v/>
      </c>
      <c r="G38" s="22"/>
      <c r="H38" s="39" t="str">
        <f>IF(ISBLANK(I36),"",SUM(H36-I36))</f>
        <v/>
      </c>
      <c r="I38" s="59"/>
      <c r="J38" s="41" t="str">
        <f>IF(ISBLANK(I38),"",SUM(H38-I38))</f>
        <v/>
      </c>
      <c r="K38" s="31"/>
      <c r="L38" s="44" t="str">
        <f>IF(ISBLANK(M36),"",SUM(L36-M36))</f>
        <v/>
      </c>
      <c r="M38" s="59"/>
      <c r="N38" s="46" t="str">
        <f>IF(ISBLANK(M38),"",SUM(L38-M38))</f>
        <v/>
      </c>
      <c r="O38" s="32"/>
      <c r="P38" s="62" t="s">
        <v>28</v>
      </c>
      <c r="Q38" s="69" t="str">
        <f>IF(ISBLANK(M36),"",(M36/L36))</f>
        <v/>
      </c>
      <c r="R38" s="69" t="str">
        <f>IF(ISBLANK(M38),"",SUM(M36+M38+M39)/L36)</f>
        <v/>
      </c>
      <c r="S38" s="72" t="str">
        <f>IF(N39="",N38,N39)</f>
        <v/>
      </c>
    </row>
    <row r="39" spans="1:19" ht="15.5" thickTop="1" thickBot="1" x14ac:dyDescent="0.4">
      <c r="A39" s="4"/>
      <c r="B39" s="3" t="s">
        <v>29</v>
      </c>
      <c r="C39" s="56"/>
      <c r="D39" s="49" t="str">
        <f>F38</f>
        <v/>
      </c>
      <c r="E39" s="58"/>
      <c r="F39" s="38" t="str">
        <f>IF(ISBLANK(E39),"",SUM(D39-E39))</f>
        <v/>
      </c>
      <c r="G39" s="23"/>
      <c r="H39" s="40" t="str">
        <f>J38</f>
        <v/>
      </c>
      <c r="I39" s="60"/>
      <c r="J39" s="42" t="str">
        <f>IF(ISBLANK(I39),"",SUM(H39-I39))</f>
        <v/>
      </c>
      <c r="K39" s="27"/>
      <c r="L39" s="45" t="str">
        <f>N38</f>
        <v/>
      </c>
      <c r="M39" s="60"/>
      <c r="N39" s="47" t="str">
        <f>IF(ISBLANK(M39),"",SUM(L39-M39))</f>
        <v/>
      </c>
      <c r="O39" s="32"/>
      <c r="P39" s="63" t="s">
        <v>30</v>
      </c>
      <c r="Q39" s="70" t="str">
        <f>IF(ISBLANK(I36),"",(I36/H36))</f>
        <v/>
      </c>
      <c r="R39" s="70" t="str">
        <f>IF(ISBLANK(I38),"",SUM(I36+I38+I39)/H36)</f>
        <v/>
      </c>
      <c r="S39" s="74" t="str">
        <f>IF(J39="",J38,J39)</f>
        <v/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36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>Essential Standard: 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/>
      <c r="D44" s="51"/>
      <c r="E44" s="52"/>
      <c r="F44" s="26"/>
      <c r="G44" s="20"/>
      <c r="H44" s="53"/>
      <c r="I44" s="52"/>
      <c r="J44" s="43" t="str">
        <f>IFERROR(R45-R47,"")</f>
        <v/>
      </c>
      <c r="K44" s="29"/>
      <c r="L44" s="53"/>
      <c r="M44" s="54"/>
      <c r="N44" s="43" t="str">
        <f>IFERROR(R45-R46,"")</f>
        <v/>
      </c>
      <c r="P44" s="62" t="s">
        <v>16</v>
      </c>
      <c r="Q44" s="68" t="str">
        <f>IF(ISBLANK(E44),"",SUM(E44/D44))</f>
        <v/>
      </c>
      <c r="R44" s="68" t="str">
        <f>IF(ISBLANK(E46),"",SUM(E44+E46+E47)/D44)</f>
        <v/>
      </c>
      <c r="S44" s="71" t="str">
        <f>IF(F47="",F46,F47)</f>
        <v/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 t="str">
        <f>IF(ISBLANK(I44),"",IF(ISBLANK(M44),"",((E44-I44-M44)/(D44-H44-L44))))</f>
        <v/>
      </c>
      <c r="R45" s="67" t="str">
        <f>IF(ISBLANK(I46),"",IF(ISBLANK(M46),"",(((E44+E46+E47)-(I44+I46+I47)-(M44+M46+M47))/(D44-H44-L44))))</f>
        <v/>
      </c>
      <c r="S45" s="75" t="str">
        <f>IFERROR(S44-S46-S47,"")</f>
        <v/>
      </c>
    </row>
    <row r="46" spans="1:19" ht="15.5" thickTop="1" thickBot="1" x14ac:dyDescent="0.4">
      <c r="A46" s="4"/>
      <c r="B46" s="2" t="s">
        <v>27</v>
      </c>
      <c r="C46" s="55"/>
      <c r="D46" s="48" t="str">
        <f>IF(ISBLANK(E44),"",SUM(D44-E44))</f>
        <v/>
      </c>
      <c r="E46" s="57"/>
      <c r="F46" s="37" t="str">
        <f>IF(ISBLANK(E46),"",SUM(D46-E46))</f>
        <v/>
      </c>
      <c r="G46" s="22"/>
      <c r="H46" s="39" t="str">
        <f>IF(ISBLANK(I44),"",SUM(H44-I44))</f>
        <v/>
      </c>
      <c r="I46" s="59"/>
      <c r="J46" s="41" t="str">
        <f>IF(ISBLANK(I46),"",SUM(H46-I46))</f>
        <v/>
      </c>
      <c r="K46" s="31"/>
      <c r="L46" s="44" t="str">
        <f>IF(ISBLANK(M44),"",SUM(L44-M44))</f>
        <v/>
      </c>
      <c r="M46" s="59"/>
      <c r="N46" s="46" t="str">
        <f>IF(ISBLANK(M46),"",SUM(L46-M46))</f>
        <v/>
      </c>
      <c r="O46" s="32"/>
      <c r="P46" s="62" t="s">
        <v>28</v>
      </c>
      <c r="Q46" s="69" t="str">
        <f>IF(ISBLANK(M44),"",(M44/L44))</f>
        <v/>
      </c>
      <c r="R46" s="69" t="str">
        <f>IF(ISBLANK(M46),"",SUM(M44+M46+M47)/L44)</f>
        <v/>
      </c>
      <c r="S46" s="72" t="str">
        <f>IF(N47="",N46,N47)</f>
        <v/>
      </c>
    </row>
    <row r="47" spans="1:19" ht="15.5" thickTop="1" thickBot="1" x14ac:dyDescent="0.4">
      <c r="A47" s="4"/>
      <c r="B47" s="3" t="s">
        <v>29</v>
      </c>
      <c r="C47" s="56"/>
      <c r="D47" s="49" t="str">
        <f>F46</f>
        <v/>
      </c>
      <c r="E47" s="58"/>
      <c r="F47" s="38" t="str">
        <f>IF(ISBLANK(E47),"",SUM(D47-E47))</f>
        <v/>
      </c>
      <c r="G47" s="23"/>
      <c r="H47" s="40" t="str">
        <f>J46</f>
        <v/>
      </c>
      <c r="I47" s="60"/>
      <c r="J47" s="42" t="str">
        <f>IF(ISBLANK(I47),"",SUM(H47-I47))</f>
        <v/>
      </c>
      <c r="K47" s="27"/>
      <c r="L47" s="45" t="str">
        <f>N46</f>
        <v/>
      </c>
      <c r="M47" s="60"/>
      <c r="N47" s="47" t="str">
        <f>IF(ISBLANK(M47),"",SUM(L47-M47))</f>
        <v/>
      </c>
      <c r="O47" s="32"/>
      <c r="P47" s="63" t="s">
        <v>30</v>
      </c>
      <c r="Q47" s="70" t="str">
        <f>IF(ISBLANK(I44),"",(I44/H44))</f>
        <v/>
      </c>
      <c r="R47" s="70" t="str">
        <f>IF(ISBLANK(I46),"",SUM(I44+I46+I47)/H44)</f>
        <v/>
      </c>
      <c r="S47" s="74" t="str">
        <f>IF(J47="",J46,J47)</f>
        <v/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 t="s">
        <v>37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>Essential Standard: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4378-C4D0-4548-976F-8FA799D24045}">
  <sheetPr>
    <tabColor theme="4" tint="-0.249977111117893"/>
  </sheetPr>
  <dimension ref="A1:S72"/>
  <sheetViews>
    <sheetView topLeftCell="A21" zoomScale="60" zoomScaleNormal="60" workbookViewId="0">
      <selection activeCell="N31" sqref="N31"/>
    </sheetView>
  </sheetViews>
  <sheetFormatPr defaultRowHeight="14.5" x14ac:dyDescent="0.35"/>
  <cols>
    <col min="1" max="1" width="9.816406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3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31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W3 Overall Proficiency</v>
      </c>
      <c r="Q2" s="118"/>
      <c r="R2" s="118"/>
      <c r="S2" s="119"/>
    </row>
    <row r="3" spans="1:19" ht="42" customHeight="1" thickTop="1" thickBot="1" x14ac:dyDescent="0.4">
      <c r="B3" s="106" t="s">
        <v>39</v>
      </c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44946</v>
      </c>
      <c r="D4" s="51">
        <v>78</v>
      </c>
      <c r="E4" s="52">
        <v>69</v>
      </c>
      <c r="F4" s="26"/>
      <c r="G4" s="20"/>
      <c r="H4" s="53">
        <v>3</v>
      </c>
      <c r="I4" s="52">
        <v>3</v>
      </c>
      <c r="J4" s="43">
        <f>IFERROR(R5-R7,"")</f>
        <v>0</v>
      </c>
      <c r="K4" s="29"/>
      <c r="L4" s="53">
        <v>1</v>
      </c>
      <c r="M4" s="54">
        <v>1</v>
      </c>
      <c r="N4" s="43">
        <f>IFERROR(R5-R6,"")</f>
        <v>0</v>
      </c>
      <c r="P4" s="62" t="s">
        <v>16</v>
      </c>
      <c r="Q4" s="68">
        <f>IF(ISBLANK(E4),"",SUM(E4/D4))</f>
        <v>0.88461538461538458</v>
      </c>
      <c r="R4" s="68">
        <f>IF(ISBLANK(E6),"",SUM(E4+E6+E7)/D4)</f>
        <v>1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0.8783783783783784</v>
      </c>
      <c r="R5" s="67">
        <f>IF(ISBLANK(I6),"",IF(ISBLANK(M6),"",(((E4+E6+E7)-(I4+I6+I7)-(M4+M6+M7))/(D4-H4-L4))))</f>
        <v>1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44977</v>
      </c>
      <c r="D6" s="48">
        <f>IF(ISBLANK(E4),"",SUM(D4-E4))</f>
        <v>9</v>
      </c>
      <c r="E6" s="57">
        <v>3</v>
      </c>
      <c r="F6" s="37">
        <f>IF(ISBLANK(E6),"",SUM(D6-E6))</f>
        <v>6</v>
      </c>
      <c r="G6" s="22"/>
      <c r="H6" s="39">
        <f>IF(ISBLANK(I4),"",SUM(H4-I4))</f>
        <v>0</v>
      </c>
      <c r="I6" s="59">
        <v>0</v>
      </c>
      <c r="J6" s="41">
        <f>IF(ISBLANK(I6),"",SUM(H6-I6))</f>
        <v>0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>
        <f>IF(ISBLANK(M4),"",(M4/L4))</f>
        <v>1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45008</v>
      </c>
      <c r="D7" s="49">
        <f>F6</f>
        <v>6</v>
      </c>
      <c r="E7" s="58">
        <v>6</v>
      </c>
      <c r="F7" s="38">
        <f>IF(ISBLANK(E7),"",SUM(D7-E7))</f>
        <v>0</v>
      </c>
      <c r="G7" s="23"/>
      <c r="H7" s="40">
        <f>J6</f>
        <v>0</v>
      </c>
      <c r="I7" s="60">
        <v>0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1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40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RI1 Overall Proficiency</v>
      </c>
      <c r="Q10" s="121"/>
      <c r="R10" s="121"/>
      <c r="S10" s="122"/>
    </row>
    <row r="11" spans="1:19" ht="44.5" thickTop="1" thickBot="1" x14ac:dyDescent="0.4">
      <c r="B11" s="106" t="s">
        <v>41</v>
      </c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44974</v>
      </c>
      <c r="D12" s="51">
        <v>78</v>
      </c>
      <c r="E12" s="52">
        <v>61</v>
      </c>
      <c r="F12" s="26"/>
      <c r="G12" s="20"/>
      <c r="H12" s="53">
        <v>3</v>
      </c>
      <c r="I12" s="52">
        <v>2</v>
      </c>
      <c r="J12" s="43" t="str">
        <f>IFERROR(R13-R15,"")</f>
        <v/>
      </c>
      <c r="K12" s="29"/>
      <c r="L12" s="53">
        <v>1</v>
      </c>
      <c r="M12" s="54">
        <v>1</v>
      </c>
      <c r="N12" s="43" t="str">
        <f>IFERROR(R13-R14,"")</f>
        <v/>
      </c>
      <c r="P12" s="62" t="s">
        <v>16</v>
      </c>
      <c r="Q12" s="68">
        <f>IF(ISBLANK(E12),"",SUM(E12/D12))</f>
        <v>0.78205128205128205</v>
      </c>
      <c r="R12" s="68">
        <f>IF(ISBLANK(E14),"",SUM(E12+E14+E15)/D12)</f>
        <v>0.85897435897435892</v>
      </c>
      <c r="S12" s="71">
        <f>IF(F15="",F14,F15)</f>
        <v>11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0.78378378378378377</v>
      </c>
      <c r="R13" s="67" t="str">
        <f>IF(ISBLANK(I14),"",IF(ISBLANK(M14),"",(((E12+E14+E15)-(I12+I14+I15)-(M12+M14+M15))/(D12-H12-L12))))</f>
        <v/>
      </c>
      <c r="S13" s="75">
        <f>IFERROR(S12-S14-S15,"")</f>
        <v>11</v>
      </c>
    </row>
    <row r="14" spans="1:19" ht="15.5" thickTop="1" thickBot="1" x14ac:dyDescent="0.4">
      <c r="A14" s="4"/>
      <c r="B14" s="2" t="s">
        <v>27</v>
      </c>
      <c r="C14" s="55">
        <v>44985</v>
      </c>
      <c r="D14" s="48">
        <f>IF(ISBLANK(E12),"",SUM(D12-E12))</f>
        <v>17</v>
      </c>
      <c r="E14" s="57">
        <v>6</v>
      </c>
      <c r="F14" s="37">
        <f>IF(ISBLANK(E14),"",SUM(D14-E14))</f>
        <v>11</v>
      </c>
      <c r="G14" s="22"/>
      <c r="H14" s="39">
        <f>IF(ISBLANK(I12),"",SUM(H12-I12))</f>
        <v>1</v>
      </c>
      <c r="I14" s="59">
        <v>0</v>
      </c>
      <c r="J14" s="41">
        <f>IF(ISBLANK(I14),"",SUM(H14-I14))</f>
        <v>1</v>
      </c>
      <c r="K14" s="31"/>
      <c r="L14" s="44">
        <f>IF(ISBLANK(M12),"",SUM(L12-M12))</f>
        <v>0</v>
      </c>
      <c r="M14" s="59"/>
      <c r="N14" s="46" t="str">
        <f>IF(ISBLANK(M14),"",SUM(L14-M14))</f>
        <v/>
      </c>
      <c r="O14" s="32"/>
      <c r="P14" s="62" t="s">
        <v>28</v>
      </c>
      <c r="Q14" s="69">
        <f>IF(ISBLANK(M12),"",(M12/L12))</f>
        <v>1</v>
      </c>
      <c r="R14" s="69" t="str">
        <f>IF(ISBLANK(M14),"",SUM(M12+M14+M15)/L12)</f>
        <v/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>
        <v>45044</v>
      </c>
      <c r="D15" s="49">
        <f>F14</f>
        <v>11</v>
      </c>
      <c r="E15" s="58">
        <v>0</v>
      </c>
      <c r="F15" s="38">
        <f>IF(ISBLANK(E15),"",SUM(D15-E15))</f>
        <v>11</v>
      </c>
      <c r="G15" s="23"/>
      <c r="H15" s="40">
        <f>J14</f>
        <v>1</v>
      </c>
      <c r="I15" s="60">
        <v>1</v>
      </c>
      <c r="J15" s="42">
        <f>IF(ISBLANK(I15),"",SUM(H15-I15))</f>
        <v>0</v>
      </c>
      <c r="K15" s="27"/>
      <c r="L15" s="45">
        <v>0</v>
      </c>
      <c r="M15" s="60">
        <v>0</v>
      </c>
      <c r="N15" s="47">
        <f>IF(ISBLANK(M15),"",SUM(L15-M15))</f>
        <v>0</v>
      </c>
      <c r="O15" s="32"/>
      <c r="P15" s="63" t="s">
        <v>30</v>
      </c>
      <c r="Q15" s="70">
        <f>IF(ISBLANK(I12),"",(I12/H12))</f>
        <v>0.66666666666666663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S17" s="1"/>
    </row>
    <row r="18" spans="1:19" ht="26.25" customHeight="1" thickTop="1" thickBot="1" x14ac:dyDescent="0.4">
      <c r="B18" s="4"/>
      <c r="C18" s="109" t="s">
        <v>42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5"/>
      <c r="O18" s="32"/>
      <c r="P18" s="117" t="str">
        <f>CONCATENATE(C18," Overall Proficiency")</f>
        <v>Essential Standard: RL3 Overall Proficiency</v>
      </c>
      <c r="Q18" s="118"/>
      <c r="R18" s="118"/>
      <c r="S18" s="119"/>
    </row>
    <row r="19" spans="1:19" ht="44.5" thickTop="1" thickBot="1" x14ac:dyDescent="0.4">
      <c r="B19" s="5"/>
      <c r="C19" s="6" t="s">
        <v>3</v>
      </c>
      <c r="D19" s="7" t="s">
        <v>4</v>
      </c>
      <c r="E19" s="7" t="s">
        <v>5</v>
      </c>
      <c r="F19" s="8"/>
      <c r="G19" s="19"/>
      <c r="H19" s="9" t="s">
        <v>6</v>
      </c>
      <c r="I19" s="10" t="s">
        <v>7</v>
      </c>
      <c r="J19" s="11" t="s">
        <v>8</v>
      </c>
      <c r="K19" s="28"/>
      <c r="L19" s="11" t="s">
        <v>9</v>
      </c>
      <c r="M19" s="12" t="s">
        <v>10</v>
      </c>
      <c r="N19" s="25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45015</v>
      </c>
      <c r="D20" s="51">
        <v>78</v>
      </c>
      <c r="E20" s="52">
        <v>68</v>
      </c>
      <c r="F20" s="26"/>
      <c r="G20" s="20"/>
      <c r="H20" s="53">
        <v>3</v>
      </c>
      <c r="I20" s="52">
        <v>3</v>
      </c>
      <c r="J20" s="43">
        <f>IFERROR(R21-R23,"")</f>
        <v>0</v>
      </c>
      <c r="K20" s="29"/>
      <c r="L20" s="53">
        <v>1</v>
      </c>
      <c r="M20" s="54">
        <v>1</v>
      </c>
      <c r="N20" s="43">
        <f>IFERROR(R21-R22,"")</f>
        <v>0</v>
      </c>
      <c r="P20" s="62" t="s">
        <v>16</v>
      </c>
      <c r="Q20" s="68">
        <f>IF(ISBLANK(E20),"",SUM(E20/D20))</f>
        <v>0.87179487179487181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0.86486486486486491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45031</v>
      </c>
      <c r="D22" s="48">
        <f>IF(ISBLANK(E20),"",SUM(D20-E20))</f>
        <v>10</v>
      </c>
      <c r="E22" s="57">
        <v>10</v>
      </c>
      <c r="F22" s="37">
        <f>IF(ISBLANK(E22),"",SUM(D22-E22))</f>
        <v>0</v>
      </c>
      <c r="G22" s="22"/>
      <c r="H22" s="39">
        <f>IF(ISBLANK(I20),"",SUM(H20-I20))</f>
        <v>0</v>
      </c>
      <c r="I22" s="59">
        <v>0</v>
      </c>
      <c r="J22" s="41">
        <f>IF(ISBLANK(I22),"",SUM(H22-I22))</f>
        <v>0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/>
      <c r="D23" s="49">
        <f>F22</f>
        <v>0</v>
      </c>
      <c r="E23" s="58"/>
      <c r="F23" s="38" t="str">
        <f>IF(ISBLANK(E23),"",SUM(D23-E23))</f>
        <v/>
      </c>
      <c r="G23" s="23"/>
      <c r="H23" s="40">
        <f>J22</f>
        <v>0</v>
      </c>
      <c r="I23" s="60"/>
      <c r="J23" s="42" t="str">
        <f>IF(ISBLANK(I23),"",SUM(H23-I23))</f>
        <v/>
      </c>
      <c r="K23" s="27"/>
      <c r="L23" s="45">
        <f>N22</f>
        <v>0</v>
      </c>
      <c r="M23" s="60"/>
      <c r="N23" s="47" t="str">
        <f>IF(ISBLANK(M23),"",SUM(L23-M23))</f>
        <v/>
      </c>
      <c r="O23" s="32"/>
      <c r="P23" s="63" t="s">
        <v>30</v>
      </c>
      <c r="Q23" s="70">
        <f>IF(ISBLANK(I20),"",(I20/H20))</f>
        <v>1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9" ht="30" customHeight="1" thickTop="1" thickBot="1" x14ac:dyDescent="0.4">
      <c r="B26" s="4"/>
      <c r="C26" s="109" t="s">
        <v>1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RL2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45056</v>
      </c>
      <c r="D28" s="51">
        <v>78</v>
      </c>
      <c r="E28" s="52">
        <v>73</v>
      </c>
      <c r="F28" s="26"/>
      <c r="G28" s="20"/>
      <c r="H28" s="53">
        <v>3</v>
      </c>
      <c r="I28" s="52">
        <v>3</v>
      </c>
      <c r="J28" s="43">
        <f>IFERROR(R29-R31,"")</f>
        <v>0</v>
      </c>
      <c r="K28" s="29"/>
      <c r="L28" s="53">
        <v>3</v>
      </c>
      <c r="M28" s="54">
        <v>3</v>
      </c>
      <c r="N28" s="43">
        <f>IFERROR(R29-R30,"")</f>
        <v>0</v>
      </c>
      <c r="P28" s="62" t="s">
        <v>16</v>
      </c>
      <c r="Q28" s="68">
        <f>IF(ISBLANK(E28),"",SUM(E28/D28))</f>
        <v>0.9358974358974359</v>
      </c>
      <c r="R28" s="68">
        <f>IF(ISBLANK(E30),"",SUM(E28+E30+E31)/D28)</f>
        <v>1</v>
      </c>
      <c r="S28" s="71">
        <f>IF(F31="",F30,F31)</f>
        <v>0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0.93055555555555558</v>
      </c>
      <c r="R29" s="67">
        <f>IF(ISBLANK(I30),"",IF(ISBLANK(M30),"",(((E28+E30+E31)-(I28+I30+I31)-(M28+M30+M31))/(D28-H28-L28))))</f>
        <v>1</v>
      </c>
      <c r="S29" s="75">
        <f>IFERROR(S28-S30-S31,"")</f>
        <v>0</v>
      </c>
    </row>
    <row r="30" spans="1:19" ht="15.5" thickTop="1" thickBot="1" x14ac:dyDescent="0.4">
      <c r="A30" s="4"/>
      <c r="B30" s="2" t="s">
        <v>27</v>
      </c>
      <c r="C30" s="55">
        <v>45064</v>
      </c>
      <c r="D30" s="48">
        <v>5</v>
      </c>
      <c r="E30" s="57">
        <v>5</v>
      </c>
      <c r="F30" s="37">
        <f>IF(ISBLANK(E30),"",SUM(D30-E30))</f>
        <v>0</v>
      </c>
      <c r="G30" s="22"/>
      <c r="H30" s="39">
        <f>IF(ISBLANK(I28),"",SUM(H28-I28))</f>
        <v>0</v>
      </c>
      <c r="I30" s="59">
        <v>0</v>
      </c>
      <c r="J30" s="41">
        <f>IF(ISBLANK(I30),"",SUM(H30-I30))</f>
        <v>0</v>
      </c>
      <c r="K30" s="31"/>
      <c r="L30" s="44">
        <f>IF(ISBLANK(M28),"",SUM(L28-M28))</f>
        <v>0</v>
      </c>
      <c r="M30" s="59">
        <v>0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1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/>
      <c r="D31" s="49">
        <f>F30</f>
        <v>0</v>
      </c>
      <c r="E31" s="58"/>
      <c r="F31" s="38" t="str">
        <f>IF(ISBLANK(E31),"",SUM(D31-E31))</f>
        <v/>
      </c>
      <c r="G31" s="23"/>
      <c r="H31" s="40">
        <f>J30</f>
        <v>0</v>
      </c>
      <c r="I31" s="60"/>
      <c r="J31" s="42" t="str">
        <f>IF(ISBLANK(I31),"",SUM(H31-I31))</f>
        <v/>
      </c>
      <c r="K31" s="27"/>
      <c r="L31" s="45">
        <f>N30</f>
        <v>0</v>
      </c>
      <c r="M31" s="60"/>
      <c r="N31" s="47" t="str">
        <f>IF(ISBLANK(M31),"",SUM(L31-M31))</f>
        <v/>
      </c>
      <c r="O31" s="32"/>
      <c r="P31" s="63" t="s">
        <v>30</v>
      </c>
      <c r="Q31" s="70">
        <f>IF(ISBLANK(I28),"",(I28/H28))</f>
        <v>1</v>
      </c>
      <c r="R31" s="70">
        <f>IF(ISBLANK(I30),"",SUM(I28+I30+I31)/H28)</f>
        <v>1</v>
      </c>
      <c r="S31" s="74">
        <f>IF(J31="",J30,J31)</f>
        <v>0</v>
      </c>
    </row>
    <row r="32" spans="1:19" ht="15" thickTop="1" x14ac:dyDescent="0.35"/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ht="23.25" customHeight="1" thickTop="1" thickBot="1" x14ac:dyDescent="0.4">
      <c r="B34" s="4"/>
      <c r="C34" s="109" t="s">
        <v>37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7" t="str">
        <f>CONCATENATE(C34," Overall Proficiency")</f>
        <v>Essential Standard: Overall Proficiency</v>
      </c>
      <c r="Q34" s="118"/>
      <c r="R34" s="118"/>
      <c r="S34" s="119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/>
      <c r="D36" s="51"/>
      <c r="E36" s="52"/>
      <c r="F36" s="26"/>
      <c r="G36" s="20"/>
      <c r="H36" s="53"/>
      <c r="I36" s="52"/>
      <c r="J36" s="43" t="str">
        <f>IFERROR(R37-R39,"")</f>
        <v/>
      </c>
      <c r="K36" s="29"/>
      <c r="L36" s="53"/>
      <c r="M36" s="54"/>
      <c r="N36" s="43" t="str">
        <f>IFERROR(R37-R38,"")</f>
        <v/>
      </c>
      <c r="P36" s="62" t="s">
        <v>16</v>
      </c>
      <c r="Q36" s="68" t="str">
        <f>IF(ISBLANK(E36),"",SUM(E36/D36))</f>
        <v/>
      </c>
      <c r="R36" s="68" t="str">
        <f>IF(ISBLANK(E38),"",SUM(E36+E38+E39)/D36)</f>
        <v/>
      </c>
      <c r="S36" s="71" t="str">
        <f>IF(F39="",F38,F39)</f>
        <v/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 t="str">
        <f>IF(ISBLANK(I36),"",IF(ISBLANK(M36),"",((E36-I36-M36)/(D36-H36-L36))))</f>
        <v/>
      </c>
      <c r="R37" s="67" t="str">
        <f>IF(ISBLANK(I38),"",IF(ISBLANK(M38),"",(((E36+E38+E39)-(I36+I38+I39)-(M36+M38+M39))/(D36-H36-L36))))</f>
        <v/>
      </c>
      <c r="S37" s="75" t="str">
        <f>IFERROR(S36-S38-S39,"")</f>
        <v/>
      </c>
    </row>
    <row r="38" spans="1:19" ht="15.5" thickTop="1" thickBot="1" x14ac:dyDescent="0.4">
      <c r="A38" s="4"/>
      <c r="B38" s="2" t="s">
        <v>27</v>
      </c>
      <c r="C38" s="55"/>
      <c r="D38" s="48" t="str">
        <f>IF(ISBLANK(E36),"",SUM(D36-E36))</f>
        <v/>
      </c>
      <c r="E38" s="57"/>
      <c r="F38" s="37" t="str">
        <f>IF(ISBLANK(E38),"",SUM(D38-E38))</f>
        <v/>
      </c>
      <c r="G38" s="22"/>
      <c r="H38" s="39" t="str">
        <f>IF(ISBLANK(I36),"",SUM(H36-I36))</f>
        <v/>
      </c>
      <c r="I38" s="59"/>
      <c r="J38" s="41" t="str">
        <f>IF(ISBLANK(I38),"",SUM(H38-I38))</f>
        <v/>
      </c>
      <c r="K38" s="31"/>
      <c r="L38" s="44" t="str">
        <f>IF(ISBLANK(M36),"",SUM(L36-M36))</f>
        <v/>
      </c>
      <c r="M38" s="59"/>
      <c r="N38" s="46" t="str">
        <f>IF(ISBLANK(M38),"",SUM(L38-M38))</f>
        <v/>
      </c>
      <c r="O38" s="32"/>
      <c r="P38" s="62" t="s">
        <v>28</v>
      </c>
      <c r="Q38" s="69" t="str">
        <f>IF(ISBLANK(M36),"",(M36/L36))</f>
        <v/>
      </c>
      <c r="R38" s="69" t="str">
        <f>IF(ISBLANK(M38),"",SUM(M36+M38+M39)/L36)</f>
        <v/>
      </c>
      <c r="S38" s="72" t="str">
        <f>IF(N39="",N38,N39)</f>
        <v/>
      </c>
    </row>
    <row r="39" spans="1:19" ht="15.5" thickTop="1" thickBot="1" x14ac:dyDescent="0.4">
      <c r="A39" s="4"/>
      <c r="B39" s="3" t="s">
        <v>29</v>
      </c>
      <c r="C39" s="56"/>
      <c r="D39" s="49" t="str">
        <f>F38</f>
        <v/>
      </c>
      <c r="E39" s="58"/>
      <c r="F39" s="38" t="str">
        <f>IF(ISBLANK(E39),"",SUM(D39-E39))</f>
        <v/>
      </c>
      <c r="G39" s="23"/>
      <c r="H39" s="40" t="str">
        <f>J38</f>
        <v/>
      </c>
      <c r="I39" s="60"/>
      <c r="J39" s="42" t="str">
        <f>IF(ISBLANK(I39),"",SUM(H39-I39))</f>
        <v/>
      </c>
      <c r="K39" s="27"/>
      <c r="L39" s="45" t="str">
        <f>N38</f>
        <v/>
      </c>
      <c r="M39" s="60"/>
      <c r="N39" s="47" t="str">
        <f>IF(ISBLANK(M39),"",SUM(L39-M39))</f>
        <v/>
      </c>
      <c r="O39" s="32"/>
      <c r="P39" s="63" t="s">
        <v>30</v>
      </c>
      <c r="Q39" s="70" t="str">
        <f>IF(ISBLANK(I36),"",(I36/H36))</f>
        <v/>
      </c>
      <c r="R39" s="70" t="str">
        <f>IF(ISBLANK(I38),"",SUM(I36+I38+I39)/H36)</f>
        <v/>
      </c>
      <c r="S39" s="74" t="str">
        <f>IF(J39="",J38,J39)</f>
        <v/>
      </c>
    </row>
    <row r="40" spans="1:19" ht="16.5" customHeight="1" thickTop="1" x14ac:dyDescent="0.35"/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37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7" t="str">
        <f>CONCATENATE(C42," Overall Proficiency")</f>
        <v>Essential Standard: Overall Proficiency</v>
      </c>
      <c r="Q42" s="118"/>
      <c r="R42" s="118"/>
      <c r="S42" s="119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/>
      <c r="D44" s="51"/>
      <c r="E44" s="52"/>
      <c r="F44" s="26"/>
      <c r="G44" s="20"/>
      <c r="H44" s="53"/>
      <c r="I44" s="52"/>
      <c r="J44" s="43" t="str">
        <f>IFERROR(R45-R47,"")</f>
        <v/>
      </c>
      <c r="K44" s="29"/>
      <c r="L44" s="53"/>
      <c r="M44" s="54"/>
      <c r="N44" s="43" t="str">
        <f>IFERROR(R45-R46,"")</f>
        <v/>
      </c>
      <c r="P44" s="62" t="s">
        <v>16</v>
      </c>
      <c r="Q44" s="68" t="str">
        <f>IF(ISBLANK(E44),"",SUM(E44/D44))</f>
        <v/>
      </c>
      <c r="R44" s="68" t="str">
        <f>IF(ISBLANK(E46),"",SUM(E44+E46+E47)/D44)</f>
        <v/>
      </c>
      <c r="S44" s="71" t="str">
        <f>IF(F47="",F46,F47)</f>
        <v/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 t="str">
        <f>IF(ISBLANK(I44),"",IF(ISBLANK(M44),"",((E44-I44-M44)/(D44-H44-L44))))</f>
        <v/>
      </c>
      <c r="R45" s="67" t="str">
        <f>IF(ISBLANK(I46),"",IF(ISBLANK(M46),"",(((E44+E46+E47)-(I44+I46+I47)-(M44+M46+M47))/(D44-H44-L44))))</f>
        <v/>
      </c>
      <c r="S45" s="75" t="str">
        <f>IFERROR(S44-S46-S47,"")</f>
        <v/>
      </c>
    </row>
    <row r="46" spans="1:19" ht="15.5" thickTop="1" thickBot="1" x14ac:dyDescent="0.4">
      <c r="A46" s="4"/>
      <c r="B46" s="2" t="s">
        <v>27</v>
      </c>
      <c r="C46" s="55"/>
      <c r="D46" s="48" t="str">
        <f>IF(ISBLANK(E44),"",SUM(D44-E44))</f>
        <v/>
      </c>
      <c r="E46" s="57"/>
      <c r="F46" s="37" t="str">
        <f>IF(ISBLANK(E46),"",SUM(D46-E46))</f>
        <v/>
      </c>
      <c r="G46" s="22"/>
      <c r="H46" s="39" t="str">
        <f>IF(ISBLANK(I44),"",SUM(H44-I44))</f>
        <v/>
      </c>
      <c r="I46" s="59"/>
      <c r="J46" s="41" t="str">
        <f>IF(ISBLANK(I46),"",SUM(H46-I46))</f>
        <v/>
      </c>
      <c r="K46" s="31"/>
      <c r="L46" s="44" t="str">
        <f>IF(ISBLANK(M44),"",SUM(L44-M44))</f>
        <v/>
      </c>
      <c r="M46" s="59"/>
      <c r="N46" s="46" t="str">
        <f>IF(ISBLANK(M46),"",SUM(L46-M46))</f>
        <v/>
      </c>
      <c r="O46" s="32"/>
      <c r="P46" s="62" t="s">
        <v>28</v>
      </c>
      <c r="Q46" s="69" t="str">
        <f>IF(ISBLANK(M44),"",(M44/L44))</f>
        <v/>
      </c>
      <c r="R46" s="69" t="str">
        <f>IF(ISBLANK(M46),"",SUM(M44+M46+M47)/L44)</f>
        <v/>
      </c>
      <c r="S46" s="72" t="str">
        <f>IF(N47="",N46,N47)</f>
        <v/>
      </c>
    </row>
    <row r="47" spans="1:19" ht="15.5" thickTop="1" thickBot="1" x14ac:dyDescent="0.4">
      <c r="A47" s="4"/>
      <c r="B47" s="3" t="s">
        <v>29</v>
      </c>
      <c r="C47" s="56"/>
      <c r="D47" s="49" t="str">
        <f>F46</f>
        <v/>
      </c>
      <c r="E47" s="58"/>
      <c r="F47" s="38" t="str">
        <f>IF(ISBLANK(E47),"",SUM(D47-E47))</f>
        <v/>
      </c>
      <c r="G47" s="23"/>
      <c r="H47" s="40" t="str">
        <f>J46</f>
        <v/>
      </c>
      <c r="I47" s="60"/>
      <c r="J47" s="42" t="str">
        <f>IF(ISBLANK(I47),"",SUM(H47-I47))</f>
        <v/>
      </c>
      <c r="K47" s="27"/>
      <c r="L47" s="45" t="str">
        <f>N46</f>
        <v/>
      </c>
      <c r="M47" s="60"/>
      <c r="N47" s="47" t="str">
        <f>IF(ISBLANK(M47),"",SUM(L47-M47))</f>
        <v/>
      </c>
      <c r="O47" s="32"/>
      <c r="P47" s="63" t="s">
        <v>30</v>
      </c>
      <c r="Q47" s="70" t="str">
        <f>IF(ISBLANK(I44),"",(I44/H44))</f>
        <v/>
      </c>
      <c r="R47" s="70" t="str">
        <f>IF(ISBLANK(I46),"",SUM(I44+I46+I47)/H44)</f>
        <v/>
      </c>
      <c r="S47" s="74" t="str">
        <f>IF(J47="",J46,J47)</f>
        <v/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 t="s">
        <v>37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7" t="str">
        <f>CONCATENATE(C50," Overall Proficiency")</f>
        <v>Essential Standard: Overall Proficiency</v>
      </c>
      <c r="Q50" s="118"/>
      <c r="R50" s="118"/>
      <c r="S50" s="119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7" spans="1:19" ht="15" thickBot="1" x14ac:dyDescent="0.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9" ht="24" customHeight="1" thickTop="1" thickBot="1" x14ac:dyDescent="0.4">
      <c r="B58" s="4"/>
      <c r="C58" s="109" t="s">
        <v>37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35"/>
      <c r="O58" s="32"/>
      <c r="P58" s="117" t="str">
        <f>CONCATENATE(C58," Overall Proficiency")</f>
        <v>Essential Standard: Overall Proficiency</v>
      </c>
      <c r="Q58" s="118"/>
      <c r="R58" s="118"/>
      <c r="S58" s="119"/>
    </row>
    <row r="59" spans="1:19" ht="44.5" thickTop="1" thickBot="1" x14ac:dyDescent="0.4">
      <c r="B59" s="5"/>
      <c r="C59" s="6" t="s">
        <v>3</v>
      </c>
      <c r="D59" s="7" t="s">
        <v>4</v>
      </c>
      <c r="E59" s="7" t="s">
        <v>5</v>
      </c>
      <c r="F59" s="8"/>
      <c r="G59" s="19"/>
      <c r="H59" s="9" t="s">
        <v>6</v>
      </c>
      <c r="I59" s="10" t="s">
        <v>7</v>
      </c>
      <c r="J59" s="11" t="s">
        <v>8</v>
      </c>
      <c r="K59" s="28"/>
      <c r="L59" s="11" t="s">
        <v>9</v>
      </c>
      <c r="M59" s="12" t="s">
        <v>10</v>
      </c>
      <c r="N59" s="25" t="s">
        <v>11</v>
      </c>
      <c r="P59" s="61"/>
      <c r="Q59" s="65" t="s">
        <v>12</v>
      </c>
      <c r="R59" s="64" t="s">
        <v>33</v>
      </c>
      <c r="S59" s="33" t="s">
        <v>34</v>
      </c>
    </row>
    <row r="60" spans="1:19" ht="15.5" thickTop="1" thickBot="1" x14ac:dyDescent="0.4">
      <c r="B60" s="13" t="s">
        <v>15</v>
      </c>
      <c r="C60" s="50"/>
      <c r="D60" s="51"/>
      <c r="E60" s="52"/>
      <c r="F60" s="26"/>
      <c r="G60" s="20"/>
      <c r="H60" s="53"/>
      <c r="I60" s="52"/>
      <c r="J60" s="43" t="str">
        <f>IFERROR(R61-R63,"")</f>
        <v/>
      </c>
      <c r="K60" s="29"/>
      <c r="L60" s="53"/>
      <c r="M60" s="54"/>
      <c r="N60" s="43" t="str">
        <f>IFERROR(R61-R62,"")</f>
        <v/>
      </c>
      <c r="P60" s="62" t="s">
        <v>16</v>
      </c>
      <c r="Q60" s="68" t="str">
        <f>IF(ISBLANK(E60),"",SUM(E60/D60))</f>
        <v/>
      </c>
      <c r="R60" s="68" t="str">
        <f>IF(ISBLANK(E62),"",SUM(E60+E62+E63)/D60)</f>
        <v/>
      </c>
      <c r="S60" s="71" t="str">
        <f>IF(F63="",F62,F63)</f>
        <v/>
      </c>
    </row>
    <row r="61" spans="1:19" ht="44.5" thickTop="1" thickBot="1" x14ac:dyDescent="0.4">
      <c r="B61" s="14"/>
      <c r="C61" s="15"/>
      <c r="D61" s="16" t="s">
        <v>17</v>
      </c>
      <c r="E61" s="17" t="s">
        <v>18</v>
      </c>
      <c r="F61" s="18" t="s">
        <v>19</v>
      </c>
      <c r="G61" s="21"/>
      <c r="H61" s="16" t="s">
        <v>20</v>
      </c>
      <c r="I61" s="17" t="s">
        <v>21</v>
      </c>
      <c r="J61" s="17" t="s">
        <v>22</v>
      </c>
      <c r="K61" s="30"/>
      <c r="L61" s="16" t="s">
        <v>23</v>
      </c>
      <c r="M61" s="17" t="s">
        <v>24</v>
      </c>
      <c r="N61" s="34" t="s">
        <v>25</v>
      </c>
      <c r="O61" s="32"/>
      <c r="P61" s="62" t="s">
        <v>26</v>
      </c>
      <c r="Q61" s="69" t="str">
        <f>IF(ISBLANK(I60),"",IF(ISBLANK(M60),"",((E60-I60-M60)/(D60-H60-L60))))</f>
        <v/>
      </c>
      <c r="R61" s="67" t="str">
        <f>IF(ISBLANK(I62),"",IF(ISBLANK(M62),"",(((E60+E62+E63)-(I60+I62+I63)-(M60+M62+M63))/(D60-H60-L60))))</f>
        <v/>
      </c>
      <c r="S61" s="75" t="str">
        <f>IFERROR(S60-S62-S63,"")</f>
        <v/>
      </c>
    </row>
    <row r="62" spans="1:19" ht="15.5" thickTop="1" thickBot="1" x14ac:dyDescent="0.4">
      <c r="A62" s="4"/>
      <c r="B62" s="2" t="s">
        <v>27</v>
      </c>
      <c r="C62" s="55"/>
      <c r="D62" s="48" t="str">
        <f>IF(ISBLANK(E60),"",SUM(D60-E60))</f>
        <v/>
      </c>
      <c r="E62" s="57"/>
      <c r="F62" s="37" t="str">
        <f>IF(ISBLANK(E62),"",SUM(D62-E62))</f>
        <v/>
      </c>
      <c r="G62" s="22"/>
      <c r="H62" s="39" t="str">
        <f>IF(ISBLANK(I60),"",SUM(H60-I60))</f>
        <v/>
      </c>
      <c r="I62" s="59"/>
      <c r="J62" s="41" t="str">
        <f>IF(ISBLANK(I62),"",SUM(H62-I62))</f>
        <v/>
      </c>
      <c r="K62" s="31"/>
      <c r="L62" s="44" t="str">
        <f>IF(ISBLANK(M60),"",SUM(L60-M60))</f>
        <v/>
      </c>
      <c r="M62" s="59"/>
      <c r="N62" s="46" t="str">
        <f>IF(ISBLANK(M62),"",SUM(L62-M62))</f>
        <v/>
      </c>
      <c r="O62" s="32"/>
      <c r="P62" s="62" t="s">
        <v>28</v>
      </c>
      <c r="Q62" s="69" t="str">
        <f>IF(ISBLANK(M60),"",(M60/L60))</f>
        <v/>
      </c>
      <c r="R62" s="69" t="str">
        <f>IF(ISBLANK(M62),"",SUM(M60+M62+M63)/L60)</f>
        <v/>
      </c>
      <c r="S62" s="72" t="str">
        <f>IF(N63="",N62,N63)</f>
        <v/>
      </c>
    </row>
    <row r="63" spans="1:19" ht="15.5" thickTop="1" thickBot="1" x14ac:dyDescent="0.4">
      <c r="A63" s="4"/>
      <c r="B63" s="3" t="s">
        <v>29</v>
      </c>
      <c r="C63" s="56"/>
      <c r="D63" s="49" t="str">
        <f>F62</f>
        <v/>
      </c>
      <c r="E63" s="58"/>
      <c r="F63" s="38" t="str">
        <f>IF(ISBLANK(E63),"",SUM(D63-E63))</f>
        <v/>
      </c>
      <c r="G63" s="23"/>
      <c r="H63" s="40" t="str">
        <f>J62</f>
        <v/>
      </c>
      <c r="I63" s="60"/>
      <c r="J63" s="42" t="str">
        <f>IF(ISBLANK(I63),"",SUM(H63-I63))</f>
        <v/>
      </c>
      <c r="K63" s="27"/>
      <c r="L63" s="45" t="str">
        <f>N62</f>
        <v/>
      </c>
      <c r="M63" s="60"/>
      <c r="N63" s="47" t="str">
        <f>IF(ISBLANK(M63),"",SUM(L63-M63))</f>
        <v/>
      </c>
      <c r="O63" s="32"/>
      <c r="P63" s="63" t="s">
        <v>30</v>
      </c>
      <c r="Q63" s="70" t="str">
        <f>IF(ISBLANK(I60),"",(I60/H60))</f>
        <v/>
      </c>
      <c r="R63" s="70" t="str">
        <f>IF(ISBLANK(I62),"",SUM(I60+I62+I63)/H60)</f>
        <v/>
      </c>
      <c r="S63" s="74" t="str">
        <f>IF(J63="",J62,J63)</f>
        <v/>
      </c>
    </row>
    <row r="64" spans="1:19" ht="16.5" customHeight="1" thickTop="1" x14ac:dyDescent="0.35"/>
    <row r="65" spans="1:19" ht="15" thickBot="1" x14ac:dyDescent="0.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9" ht="24.75" customHeight="1" thickTop="1" thickBot="1" x14ac:dyDescent="0.4">
      <c r="B66" s="4"/>
      <c r="C66" s="109" t="s">
        <v>37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1"/>
      <c r="N66" s="35"/>
      <c r="O66" s="32"/>
      <c r="P66" s="117" t="str">
        <f>CONCATENATE(C66," Overall Proficiency")</f>
        <v>Essential Standard: Overall Proficiency</v>
      </c>
      <c r="Q66" s="118"/>
      <c r="R66" s="118"/>
      <c r="S66" s="119"/>
    </row>
    <row r="67" spans="1:19" ht="44.5" thickTop="1" thickBot="1" x14ac:dyDescent="0.4">
      <c r="B67" s="5"/>
      <c r="C67" s="6" t="s">
        <v>3</v>
      </c>
      <c r="D67" s="7" t="s">
        <v>4</v>
      </c>
      <c r="E67" s="7" t="s">
        <v>5</v>
      </c>
      <c r="F67" s="8"/>
      <c r="G67" s="19"/>
      <c r="H67" s="9" t="s">
        <v>6</v>
      </c>
      <c r="I67" s="10" t="s">
        <v>7</v>
      </c>
      <c r="J67" s="11" t="s">
        <v>8</v>
      </c>
      <c r="K67" s="28"/>
      <c r="L67" s="11" t="s">
        <v>9</v>
      </c>
      <c r="M67" s="12" t="s">
        <v>10</v>
      </c>
      <c r="N67" s="25" t="s">
        <v>11</v>
      </c>
      <c r="P67" s="61"/>
      <c r="Q67" s="65" t="s">
        <v>12</v>
      </c>
      <c r="R67" s="64" t="s">
        <v>33</v>
      </c>
      <c r="S67" s="33" t="s">
        <v>34</v>
      </c>
    </row>
    <row r="68" spans="1:19" ht="15.5" thickTop="1" thickBot="1" x14ac:dyDescent="0.4">
      <c r="B68" s="13" t="s">
        <v>15</v>
      </c>
      <c r="C68" s="50"/>
      <c r="D68" s="51"/>
      <c r="E68" s="52"/>
      <c r="F68" s="26"/>
      <c r="G68" s="20"/>
      <c r="H68" s="53"/>
      <c r="I68" s="52"/>
      <c r="J68" s="43" t="str">
        <f>IFERROR(R69-R71,"")</f>
        <v/>
      </c>
      <c r="K68" s="29"/>
      <c r="L68" s="53"/>
      <c r="M68" s="54"/>
      <c r="N68" s="43" t="str">
        <f>IFERROR(R69-R70,"")</f>
        <v/>
      </c>
      <c r="P68" s="62" t="s">
        <v>16</v>
      </c>
      <c r="Q68" s="68" t="str">
        <f>IF(ISBLANK(E68),"",SUM(E68/D68))</f>
        <v/>
      </c>
      <c r="R68" s="68" t="str">
        <f>IF(ISBLANK(E70),"",SUM(E68+E70+E71)/D68)</f>
        <v/>
      </c>
      <c r="S68" s="71" t="str">
        <f>IF(F71="",F70,F71)</f>
        <v/>
      </c>
    </row>
    <row r="69" spans="1:19" ht="44.5" thickTop="1" thickBot="1" x14ac:dyDescent="0.4">
      <c r="B69" s="14"/>
      <c r="C69" s="15"/>
      <c r="D69" s="16" t="s">
        <v>17</v>
      </c>
      <c r="E69" s="17" t="s">
        <v>18</v>
      </c>
      <c r="F69" s="18" t="s">
        <v>19</v>
      </c>
      <c r="G69" s="21"/>
      <c r="H69" s="16" t="s">
        <v>20</v>
      </c>
      <c r="I69" s="17" t="s">
        <v>21</v>
      </c>
      <c r="J69" s="17" t="s">
        <v>22</v>
      </c>
      <c r="K69" s="30"/>
      <c r="L69" s="16" t="s">
        <v>23</v>
      </c>
      <c r="M69" s="17" t="s">
        <v>24</v>
      </c>
      <c r="N69" s="34" t="s">
        <v>25</v>
      </c>
      <c r="O69" s="32"/>
      <c r="P69" s="62" t="s">
        <v>26</v>
      </c>
      <c r="Q69" s="69" t="str">
        <f>IF(ISBLANK(I68),"",IF(ISBLANK(M68),"",((E68-I68-M68)/(D68-H68-L68))))</f>
        <v/>
      </c>
      <c r="R69" s="67" t="str">
        <f>IF(ISBLANK(I70),"",IF(ISBLANK(M70),"",(((E68+E70+E71)-(I68+I70+I71)-(M68+M70+M71))/(D68-H68-L68))))</f>
        <v/>
      </c>
      <c r="S69" s="75" t="str">
        <f>IFERROR(S68-S70-S71,"")</f>
        <v/>
      </c>
    </row>
    <row r="70" spans="1:19" ht="15.5" thickTop="1" thickBot="1" x14ac:dyDescent="0.4">
      <c r="A70" s="4"/>
      <c r="B70" s="2" t="s">
        <v>27</v>
      </c>
      <c r="C70" s="55"/>
      <c r="D70" s="48" t="str">
        <f>IF(ISBLANK(E68),"",SUM(D68-E68))</f>
        <v/>
      </c>
      <c r="E70" s="57"/>
      <c r="F70" s="37" t="str">
        <f>IF(ISBLANK(E70),"",SUM(D70-E70))</f>
        <v/>
      </c>
      <c r="G70" s="22"/>
      <c r="H70" s="39" t="str">
        <f>IF(ISBLANK(I68),"",SUM(H68-I68))</f>
        <v/>
      </c>
      <c r="I70" s="59"/>
      <c r="J70" s="41" t="str">
        <f>IF(ISBLANK(I70),"",SUM(H70-I70))</f>
        <v/>
      </c>
      <c r="K70" s="31"/>
      <c r="L70" s="44" t="str">
        <f>IF(ISBLANK(M68),"",SUM(L68-M68))</f>
        <v/>
      </c>
      <c r="M70" s="59"/>
      <c r="N70" s="46" t="str">
        <f>IF(ISBLANK(M70),"",SUM(L70-M70))</f>
        <v/>
      </c>
      <c r="O70" s="32"/>
      <c r="P70" s="62" t="s">
        <v>28</v>
      </c>
      <c r="Q70" s="69" t="str">
        <f>IF(ISBLANK(M68),"",(M68/L68))</f>
        <v/>
      </c>
      <c r="R70" s="69" t="str">
        <f>IF(ISBLANK(M70),"",SUM(M68+M70+M71)/L68)</f>
        <v/>
      </c>
      <c r="S70" s="72" t="str">
        <f>IF(N71="",N70,N71)</f>
        <v/>
      </c>
    </row>
    <row r="71" spans="1:19" ht="15.5" thickTop="1" thickBot="1" x14ac:dyDescent="0.4">
      <c r="A71" s="4"/>
      <c r="B71" s="3" t="s">
        <v>29</v>
      </c>
      <c r="C71" s="56"/>
      <c r="D71" s="49" t="str">
        <f>F70</f>
        <v/>
      </c>
      <c r="E71" s="58"/>
      <c r="F71" s="38" t="str">
        <f>IF(ISBLANK(E71),"",SUM(D71-E71))</f>
        <v/>
      </c>
      <c r="G71" s="23"/>
      <c r="H71" s="40" t="str">
        <f>J70</f>
        <v/>
      </c>
      <c r="I71" s="60"/>
      <c r="J71" s="42" t="str">
        <f>IF(ISBLANK(I71),"",SUM(H71-I71))</f>
        <v/>
      </c>
      <c r="K71" s="27"/>
      <c r="L71" s="45" t="str">
        <f>N70</f>
        <v/>
      </c>
      <c r="M71" s="60"/>
      <c r="N71" s="47" t="str">
        <f>IF(ISBLANK(M71),"",SUM(L71-M71))</f>
        <v/>
      </c>
      <c r="O71" s="32"/>
      <c r="P71" s="63" t="s">
        <v>30</v>
      </c>
      <c r="Q71" s="70" t="str">
        <f>IF(ISBLANK(I68),"",(I68/H68))</f>
        <v/>
      </c>
      <c r="R71" s="70" t="str">
        <f>IF(ISBLANK(I70),"",SUM(I68+I70+I71)/H68)</f>
        <v/>
      </c>
      <c r="S71" s="74" t="str">
        <f>IF(J71="",J70,J71)</f>
        <v/>
      </c>
    </row>
    <row r="72" spans="1:19" ht="15" thickTop="1" x14ac:dyDescent="0.35"/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32E9-DC7B-4A58-8BB6-FB3298A008C8}">
  <sheetPr>
    <tabColor rgb="FF00B0F0"/>
  </sheetPr>
  <dimension ref="A1:S71"/>
  <sheetViews>
    <sheetView topLeftCell="B40" zoomScaleNormal="100" workbookViewId="0">
      <selection activeCell="M45" sqref="M45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76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44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RL1 Overall Proficiency</v>
      </c>
      <c r="Q2" s="118"/>
      <c r="R2" s="118"/>
      <c r="S2" s="119"/>
    </row>
    <row r="3" spans="1:19" ht="42" customHeight="1" thickTop="1" thickBot="1" x14ac:dyDescent="0.4">
      <c r="B3" s="5" t="s">
        <v>39</v>
      </c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44945</v>
      </c>
      <c r="D4" s="51">
        <v>77</v>
      </c>
      <c r="E4" s="52">
        <v>74</v>
      </c>
      <c r="F4" s="26"/>
      <c r="G4" s="20"/>
      <c r="H4" s="53">
        <v>20</v>
      </c>
      <c r="I4" s="52">
        <v>18</v>
      </c>
      <c r="J4" s="43">
        <f>IFERROR(R5-R7,"")</f>
        <v>0</v>
      </c>
      <c r="K4" s="29"/>
      <c r="L4" s="53">
        <v>1</v>
      </c>
      <c r="M4" s="54">
        <v>1</v>
      </c>
      <c r="N4" s="43">
        <f>IFERROR(R5-R6,"")</f>
        <v>0</v>
      </c>
      <c r="P4" s="62" t="s">
        <v>16</v>
      </c>
      <c r="Q4" s="68">
        <f>IF(ISBLANK(E4),"",SUM(E4/D4))</f>
        <v>0.96103896103896103</v>
      </c>
      <c r="R4" s="68">
        <f>IF(ISBLANK(E6),"",SUM(E4+E6+E7)/D4)</f>
        <v>1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0.9821428571428571</v>
      </c>
      <c r="R5" s="67">
        <f>IF(ISBLANK(I6),"",IF(ISBLANK(M6),"",(((E4+E6+E7)-(I4+I6+I7)-(M4+M6+M7))/(D4-H4-L4))))</f>
        <v>1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44953</v>
      </c>
      <c r="D6" s="48">
        <f>IF(ISBLANK(E4),"",SUM(D4-E4))</f>
        <v>3</v>
      </c>
      <c r="E6" s="57">
        <v>0</v>
      </c>
      <c r="F6" s="37">
        <f>IF(ISBLANK(E6),"",SUM(D6-E6))</f>
        <v>3</v>
      </c>
      <c r="G6" s="22"/>
      <c r="H6" s="39">
        <f>IF(ISBLANK(I4),"",SUM(H4-I4))</f>
        <v>2</v>
      </c>
      <c r="I6" s="59">
        <v>0</v>
      </c>
      <c r="J6" s="41">
        <f>IF(ISBLANK(I6),"",SUM(H6-I6))</f>
        <v>2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>
        <f>IF(ISBLANK(M4),"",(M4/L4))</f>
        <v>1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44992</v>
      </c>
      <c r="D7" s="49">
        <f>F6</f>
        <v>3</v>
      </c>
      <c r="E7" s="58">
        <v>3</v>
      </c>
      <c r="F7" s="38">
        <f>IF(ISBLANK(E7),"",SUM(D7-E7))</f>
        <v>0</v>
      </c>
      <c r="G7" s="23"/>
      <c r="H7" s="40">
        <v>2</v>
      </c>
      <c r="I7" s="60">
        <v>2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0.9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40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RI1 Overall Proficiency</v>
      </c>
      <c r="Q10" s="121"/>
      <c r="R10" s="121"/>
      <c r="S10" s="122"/>
    </row>
    <row r="11" spans="1:19" ht="44.5" thickTop="1" thickBot="1" x14ac:dyDescent="0.4">
      <c r="B11" s="5" t="s">
        <v>39</v>
      </c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44945</v>
      </c>
      <c r="D12" s="51">
        <v>77</v>
      </c>
      <c r="E12" s="52">
        <v>74</v>
      </c>
      <c r="F12" s="26"/>
      <c r="G12" s="20"/>
      <c r="H12" s="53">
        <v>20</v>
      </c>
      <c r="I12" s="52">
        <v>18</v>
      </c>
      <c r="J12" s="43">
        <f>IFERROR(R13-R15,"")</f>
        <v>0</v>
      </c>
      <c r="K12" s="29"/>
      <c r="L12" s="53">
        <v>1</v>
      </c>
      <c r="M12" s="54">
        <v>1</v>
      </c>
      <c r="N12" s="43">
        <f>IFERROR(R13-R14,"")</f>
        <v>0</v>
      </c>
      <c r="P12" s="62" t="s">
        <v>16</v>
      </c>
      <c r="Q12" s="68">
        <f>IF(ISBLANK(E12),"",SUM(E12/D12))</f>
        <v>0.96103896103896103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0.9821428571428571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44953</v>
      </c>
      <c r="D14" s="48">
        <f>IF(ISBLANK(E12),"",SUM(D12-E12))</f>
        <v>3</v>
      </c>
      <c r="E14" s="57">
        <v>0</v>
      </c>
      <c r="F14" s="37">
        <f>IF(ISBLANK(E14),"",SUM(D14-E14))</f>
        <v>3</v>
      </c>
      <c r="G14" s="22"/>
      <c r="H14" s="39">
        <f>IF(ISBLANK(I12),"",SUM(H12-I12))</f>
        <v>2</v>
      </c>
      <c r="I14" s="59">
        <v>0</v>
      </c>
      <c r="J14" s="41">
        <f>IF(ISBLANK(I14),"",SUM(H14-I14))</f>
        <v>2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1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>
        <v>44992</v>
      </c>
      <c r="D15" s="49">
        <f>F14</f>
        <v>3</v>
      </c>
      <c r="E15" s="58">
        <v>3</v>
      </c>
      <c r="F15" s="38">
        <f>IF(ISBLANK(E15),"",SUM(D15-E15))</f>
        <v>0</v>
      </c>
      <c r="G15" s="23"/>
      <c r="H15" s="40">
        <f>J14</f>
        <v>2</v>
      </c>
      <c r="I15" s="60">
        <v>2</v>
      </c>
      <c r="J15" s="42">
        <f>IF(ISBLANK(I15),"",SUM(H15-I15))</f>
        <v>0</v>
      </c>
      <c r="K15" s="27"/>
      <c r="L15" s="45">
        <f>N14</f>
        <v>0</v>
      </c>
      <c r="M15" s="60">
        <v>0</v>
      </c>
      <c r="N15" s="47">
        <f>IF(ISBLANK(M15),"",SUM(L15-M15))</f>
        <v>0</v>
      </c>
      <c r="O15" s="32"/>
      <c r="P15" s="63" t="s">
        <v>30</v>
      </c>
      <c r="Q15" s="70">
        <f>IF(ISBLANK(I12),"",(I12/H12))</f>
        <v>0.9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S17" s="1"/>
    </row>
    <row r="18" spans="1:19" ht="26.25" customHeight="1" thickTop="1" thickBot="1" x14ac:dyDescent="0.4">
      <c r="B18" s="4"/>
      <c r="C18" s="109" t="s">
        <v>1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5"/>
      <c r="O18" s="32"/>
      <c r="P18" s="117" t="str">
        <f>CONCATENATE(C18," Overall Proficiency")</f>
        <v>Essential Standard: RL2 Overall Proficiency</v>
      </c>
      <c r="Q18" s="118"/>
      <c r="R18" s="118"/>
      <c r="S18" s="119"/>
    </row>
    <row r="19" spans="1:19" ht="44.5" thickTop="1" thickBot="1" x14ac:dyDescent="0.4">
      <c r="B19" s="5"/>
      <c r="C19" s="6" t="s">
        <v>3</v>
      </c>
      <c r="D19" s="7" t="s">
        <v>4</v>
      </c>
      <c r="E19" s="7" t="s">
        <v>5</v>
      </c>
      <c r="F19" s="8"/>
      <c r="G19" s="19"/>
      <c r="H19" s="9" t="s">
        <v>6</v>
      </c>
      <c r="I19" s="10" t="s">
        <v>7</v>
      </c>
      <c r="J19" s="11" t="s">
        <v>8</v>
      </c>
      <c r="K19" s="28"/>
      <c r="L19" s="11" t="s">
        <v>9</v>
      </c>
      <c r="M19" s="12" t="s">
        <v>10</v>
      </c>
      <c r="N19" s="25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44974</v>
      </c>
      <c r="D20" s="51">
        <v>73</v>
      </c>
      <c r="E20" s="52">
        <v>59</v>
      </c>
      <c r="F20" s="26"/>
      <c r="G20" s="20"/>
      <c r="H20" s="53">
        <v>19</v>
      </c>
      <c r="I20" s="52">
        <v>13</v>
      </c>
      <c r="J20" s="43">
        <f>IFERROR(R21-R23,"")</f>
        <v>0</v>
      </c>
      <c r="K20" s="29"/>
      <c r="L20" s="53">
        <v>1</v>
      </c>
      <c r="M20" s="54">
        <v>1</v>
      </c>
      <c r="N20" s="43">
        <f>IFERROR(R21-R22,"")</f>
        <v>0</v>
      </c>
      <c r="P20" s="62" t="s">
        <v>16</v>
      </c>
      <c r="Q20" s="68">
        <f>IF(ISBLANK(E20),"",SUM(E20/D20))</f>
        <v>0.80821917808219179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0.84905660377358494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44988</v>
      </c>
      <c r="D22" s="48">
        <f>IF(ISBLANK(E20),"",SUM(D20-E20))</f>
        <v>14</v>
      </c>
      <c r="E22" s="57">
        <v>2</v>
      </c>
      <c r="F22" s="37">
        <f>IF(ISBLANK(E22),"",SUM(D22-E22))</f>
        <v>12</v>
      </c>
      <c r="G22" s="22"/>
      <c r="H22" s="39">
        <f>IF(ISBLANK(I20),"",SUM(H20-I20))</f>
        <v>6</v>
      </c>
      <c r="I22" s="59">
        <v>1</v>
      </c>
      <c r="J22" s="41">
        <f>IF(ISBLANK(I22),"",SUM(H22-I22))</f>
        <v>5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>
        <v>45042</v>
      </c>
      <c r="D23" s="49">
        <f>F22</f>
        <v>12</v>
      </c>
      <c r="E23" s="58">
        <v>12</v>
      </c>
      <c r="F23" s="38">
        <f>IF(ISBLANK(E23),"",SUM(D23-E23))</f>
        <v>0</v>
      </c>
      <c r="G23" s="23"/>
      <c r="H23" s="40">
        <f>J22</f>
        <v>5</v>
      </c>
      <c r="I23" s="60">
        <v>5</v>
      </c>
      <c r="J23" s="42">
        <f>IF(ISBLANK(I23),"",SUM(H23-I23))</f>
        <v>0</v>
      </c>
      <c r="K23" s="27"/>
      <c r="L23" s="45">
        <f>N22</f>
        <v>0</v>
      </c>
      <c r="M23" s="60">
        <v>0</v>
      </c>
      <c r="N23" s="47">
        <f>IF(ISBLANK(M23),"",SUM(L23-M23))</f>
        <v>0</v>
      </c>
      <c r="O23" s="32"/>
      <c r="P23" s="63" t="s">
        <v>30</v>
      </c>
      <c r="Q23" s="70">
        <f>IF(ISBLANK(I20),"",(I20/H20))</f>
        <v>0.68421052631578949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45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RI2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44974</v>
      </c>
      <c r="D28" s="51">
        <v>73</v>
      </c>
      <c r="E28" s="52">
        <v>59</v>
      </c>
      <c r="F28" s="26"/>
      <c r="G28" s="20"/>
      <c r="H28" s="53">
        <v>19</v>
      </c>
      <c r="I28" s="52">
        <v>13</v>
      </c>
      <c r="J28" s="43">
        <f>IFERROR(R29-R31,"")</f>
        <v>0.14995034756703085</v>
      </c>
      <c r="K28" s="29"/>
      <c r="L28" s="53">
        <v>1</v>
      </c>
      <c r="M28" s="54">
        <v>1</v>
      </c>
      <c r="N28" s="43">
        <f>IFERROR(R29-R30,"")</f>
        <v>-0.1132075471698113</v>
      </c>
      <c r="P28" s="62" t="s">
        <v>16</v>
      </c>
      <c r="Q28" s="68">
        <f>IF(ISBLANK(E28),"",SUM(E28/D28))</f>
        <v>0.80821917808219179</v>
      </c>
      <c r="R28" s="68">
        <f>IF(ISBLANK(E30),"",SUM(E28+E30+E31)/D28)</f>
        <v>0.84931506849315064</v>
      </c>
      <c r="S28" s="71">
        <f>IF(F31="",F30,F31)</f>
        <v>11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0.84905660377358494</v>
      </c>
      <c r="R29" s="67">
        <f>IF(ISBLANK(I30),"",IF(ISBLANK(M30),"",(((E28+E30+E31)-(I28+I30+I31)-(M28+M30+M31))/(D28-H28-L28))))</f>
        <v>0.8867924528301887</v>
      </c>
      <c r="S29" s="75">
        <f>IFERROR(S28-S30-S31,"")</f>
        <v>6</v>
      </c>
    </row>
    <row r="30" spans="1:19" ht="15.5" thickTop="1" thickBot="1" x14ac:dyDescent="0.4">
      <c r="A30" s="4"/>
      <c r="B30" s="2" t="s">
        <v>27</v>
      </c>
      <c r="C30" s="55">
        <v>44988</v>
      </c>
      <c r="D30" s="48">
        <f>IF(ISBLANK(E28),"",SUM(D28-E28))</f>
        <v>14</v>
      </c>
      <c r="E30" s="57">
        <v>2</v>
      </c>
      <c r="F30" s="37">
        <f>IF(ISBLANK(E30),"",SUM(D30-E30))</f>
        <v>12</v>
      </c>
      <c r="G30" s="22"/>
      <c r="H30" s="39">
        <f>IF(ISBLANK(I28),"",SUM(H28-I28))</f>
        <v>6</v>
      </c>
      <c r="I30" s="59">
        <v>1</v>
      </c>
      <c r="J30" s="41">
        <f>IF(ISBLANK(I30),"",SUM(H30-I30))</f>
        <v>5</v>
      </c>
      <c r="K30" s="31"/>
      <c r="L30" s="44">
        <f>IF(ISBLANK(M28),"",SUM(L28-M28))</f>
        <v>0</v>
      </c>
      <c r="M30" s="59">
        <v>0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1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>
        <v>45002</v>
      </c>
      <c r="D31" s="49">
        <f>F30</f>
        <v>12</v>
      </c>
      <c r="E31" s="58">
        <v>1</v>
      </c>
      <c r="F31" s="38">
        <f>IF(ISBLANK(E31),"",SUM(D31-E31))</f>
        <v>11</v>
      </c>
      <c r="G31" s="23"/>
      <c r="H31" s="40">
        <f>J30</f>
        <v>5</v>
      </c>
      <c r="I31" s="60">
        <v>0</v>
      </c>
      <c r="J31" s="42">
        <f>IF(ISBLANK(I31),"",SUM(H31-I31))</f>
        <v>5</v>
      </c>
      <c r="K31" s="27"/>
      <c r="L31" s="45">
        <f>N30</f>
        <v>0</v>
      </c>
      <c r="M31" s="60">
        <v>0</v>
      </c>
      <c r="N31" s="47">
        <f>IF(ISBLANK(M31),"",SUM(L31-M31))</f>
        <v>0</v>
      </c>
      <c r="O31" s="32"/>
      <c r="P31" s="63" t="s">
        <v>30</v>
      </c>
      <c r="Q31" s="70">
        <f>IF(ISBLANK(I28),"",(I28/H28))</f>
        <v>0.68421052631578949</v>
      </c>
      <c r="R31" s="70">
        <f>IF(ISBLANK(I30),"",SUM(I28+I30+I31)/H28)</f>
        <v>0.73684210526315785</v>
      </c>
      <c r="S31" s="74">
        <f>IF(J31="",J30,J31)</f>
        <v>5</v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46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RL6*** Removed from system essential standards list in February 2023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/>
      <c r="D36" s="51"/>
      <c r="E36" s="52"/>
      <c r="F36" s="26"/>
      <c r="G36" s="20"/>
      <c r="H36" s="53"/>
      <c r="I36" s="52"/>
      <c r="J36" s="43" t="str">
        <f>IFERROR(R37-R39,"")</f>
        <v/>
      </c>
      <c r="K36" s="29"/>
      <c r="L36" s="53"/>
      <c r="M36" s="54"/>
      <c r="N36" s="43" t="str">
        <f>IFERROR(R37-R38,"")</f>
        <v/>
      </c>
      <c r="P36" s="62" t="s">
        <v>16</v>
      </c>
      <c r="Q36" s="68" t="str">
        <f>IF(ISBLANK(E36),"",SUM(E36/D36))</f>
        <v/>
      </c>
      <c r="R36" s="68" t="str">
        <f>IF(ISBLANK(E38),"",SUM(E36+E38+E39)/D36)</f>
        <v/>
      </c>
      <c r="S36" s="71" t="str">
        <f>IF(F39="",F38,F39)</f>
        <v/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 t="str">
        <f>IF(ISBLANK(I36),"",IF(ISBLANK(M36),"",((E36-I36-M36)/(D36-H36-L36))))</f>
        <v/>
      </c>
      <c r="R37" s="67" t="str">
        <f>IF(ISBLANK(I38),"",IF(ISBLANK(M38),"",(((E36+E38+E39)-(I36+I38+I39)-(M36+M38+M39))/(D36-H36-L36))))</f>
        <v/>
      </c>
      <c r="S37" s="75" t="str">
        <f>IFERROR(S36-S38-S39,"")</f>
        <v/>
      </c>
    </row>
    <row r="38" spans="1:19" ht="15.5" thickTop="1" thickBot="1" x14ac:dyDescent="0.4">
      <c r="A38" s="4"/>
      <c r="B38" s="2" t="s">
        <v>27</v>
      </c>
      <c r="C38" s="55"/>
      <c r="D38" s="48" t="str">
        <f>IF(ISBLANK(E36),"",SUM(D36-E36))</f>
        <v/>
      </c>
      <c r="E38" s="57"/>
      <c r="F38" s="37" t="str">
        <f>IF(ISBLANK(E38),"",SUM(D38-E38))</f>
        <v/>
      </c>
      <c r="G38" s="22"/>
      <c r="H38" s="39" t="str">
        <f>IF(ISBLANK(I36),"",SUM(H36-I36))</f>
        <v/>
      </c>
      <c r="I38" s="59"/>
      <c r="J38" s="41" t="str">
        <f>IF(ISBLANK(I38),"",SUM(H38-I38))</f>
        <v/>
      </c>
      <c r="K38" s="31"/>
      <c r="L38" s="44" t="str">
        <f>IF(ISBLANK(M36),"",SUM(L36-M36))</f>
        <v/>
      </c>
      <c r="M38" s="59"/>
      <c r="N38" s="46" t="str">
        <f>IF(ISBLANK(M38),"",SUM(L38-M38))</f>
        <v/>
      </c>
      <c r="O38" s="32"/>
      <c r="P38" s="62" t="s">
        <v>28</v>
      </c>
      <c r="Q38" s="69" t="str">
        <f>IF(ISBLANK(M36),"",(M36/L36))</f>
        <v/>
      </c>
      <c r="R38" s="69" t="str">
        <f>IF(ISBLANK(M38),"",SUM(M36+M38+M39)/L36)</f>
        <v/>
      </c>
      <c r="S38" s="72" t="str">
        <f>IF(N39="",N38,N39)</f>
        <v/>
      </c>
    </row>
    <row r="39" spans="1:19" ht="15.5" thickTop="1" thickBot="1" x14ac:dyDescent="0.4">
      <c r="A39" s="4"/>
      <c r="B39" s="3" t="s">
        <v>29</v>
      </c>
      <c r="C39" s="56"/>
      <c r="D39" s="49" t="str">
        <f>F38</f>
        <v/>
      </c>
      <c r="E39" s="58"/>
      <c r="F39" s="38" t="str">
        <f>IF(ISBLANK(E39),"",SUM(D39-E39))</f>
        <v/>
      </c>
      <c r="G39" s="23"/>
      <c r="H39" s="40" t="str">
        <f>J38</f>
        <v/>
      </c>
      <c r="I39" s="60"/>
      <c r="J39" s="42" t="str">
        <f>IF(ISBLANK(I39),"",SUM(H39-I39))</f>
        <v/>
      </c>
      <c r="K39" s="27"/>
      <c r="L39" s="45" t="str">
        <f>N38</f>
        <v/>
      </c>
      <c r="M39" s="60"/>
      <c r="N39" s="47" t="str">
        <f>IF(ISBLANK(M39),"",SUM(L39-M39))</f>
        <v/>
      </c>
      <c r="O39" s="32"/>
      <c r="P39" s="63" t="s">
        <v>30</v>
      </c>
      <c r="Q39" s="70" t="str">
        <f>IF(ISBLANK(I36),"",(I36/H36))</f>
        <v/>
      </c>
      <c r="R39" s="70" t="str">
        <f>IF(ISBLANK(I38),"",SUM(I36+I38+I39)/H36)</f>
        <v/>
      </c>
      <c r="S39" s="74" t="str">
        <f>IF(J39="",J38,J39)</f>
        <v/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47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23"/>
      <c r="N42" s="95"/>
      <c r="O42" s="32"/>
      <c r="P42" s="112" t="str">
        <f>CONCATENATE(C42," Overall Proficiency")</f>
        <v>Essential Standard: W4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>
        <v>44995</v>
      </c>
      <c r="D44" s="51">
        <v>76</v>
      </c>
      <c r="E44" s="52">
        <v>73</v>
      </c>
      <c r="F44" s="26"/>
      <c r="G44" s="20"/>
      <c r="H44" s="53">
        <v>20</v>
      </c>
      <c r="I44" s="52">
        <v>19</v>
      </c>
      <c r="J44" s="43">
        <f>IFERROR(R45-R47,"")</f>
        <v>6.8181818181818121E-2</v>
      </c>
      <c r="K44" s="29"/>
      <c r="L44" s="53">
        <v>1</v>
      </c>
      <c r="M44" s="54">
        <v>1</v>
      </c>
      <c r="N44" s="43">
        <f>IFERROR(R45-R46,"")</f>
        <v>1.8181818181818077E-2</v>
      </c>
      <c r="P44" s="62" t="s">
        <v>16</v>
      </c>
      <c r="Q44" s="68">
        <f>IF(ISBLANK(E44),"",SUM(E44/D44))</f>
        <v>0.96052631578947367</v>
      </c>
      <c r="R44" s="68">
        <f>IF(ISBLANK(E46),"",SUM(E44+E46+E47)/D44)</f>
        <v>1</v>
      </c>
      <c r="S44" s="71">
        <f>IF(F47="",F46,F47)</f>
        <v>0</v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>
        <f>IF(ISBLANK(I44),"",IF(ISBLANK(M44),"",((E44-I44-M44)/(D44-H44-L44))))</f>
        <v>0.96363636363636362</v>
      </c>
      <c r="R45" s="67">
        <f>IF(ISBLANK(I46),"",IF(ISBLANK(M46),"",(((E44+E46+E47)-(I44+I46+I47)-(M44+M46+M47))/(D44-H44-L44))))</f>
        <v>1.0181818181818181</v>
      </c>
      <c r="S45" s="75">
        <f>IFERROR(S44-S46-S47,"")</f>
        <v>-1</v>
      </c>
    </row>
    <row r="46" spans="1:19" ht="15.5" thickTop="1" thickBot="1" x14ac:dyDescent="0.4">
      <c r="A46" s="4"/>
      <c r="B46" s="2" t="s">
        <v>27</v>
      </c>
      <c r="C46" s="55">
        <v>45008</v>
      </c>
      <c r="D46" s="48">
        <f>IF(ISBLANK(E44),"",SUM(D44-E44))</f>
        <v>3</v>
      </c>
      <c r="E46" s="57">
        <v>3</v>
      </c>
      <c r="F46" s="37">
        <f>IF(ISBLANK(E46),"",SUM(D46-E46))</f>
        <v>0</v>
      </c>
      <c r="G46" s="22"/>
      <c r="H46" s="39">
        <v>1</v>
      </c>
      <c r="I46" s="59">
        <v>0</v>
      </c>
      <c r="J46" s="41">
        <f>IF(ISBLANK(I46),"",SUM(H46-I46))</f>
        <v>1</v>
      </c>
      <c r="K46" s="31"/>
      <c r="L46" s="44">
        <f>IF(ISBLANK(M44),"",SUM(L44-M44))</f>
        <v>0</v>
      </c>
      <c r="M46" s="59">
        <v>0</v>
      </c>
      <c r="N46" s="46">
        <f>IF(ISBLANK(M46),"",SUM(L46-M46))</f>
        <v>0</v>
      </c>
      <c r="O46" s="32"/>
      <c r="P46" s="62" t="s">
        <v>28</v>
      </c>
      <c r="Q46" s="69">
        <f>IF(ISBLANK(M44),"",(M44/L44))</f>
        <v>1</v>
      </c>
      <c r="R46" s="69">
        <f>IF(ISBLANK(M46),"",SUM(M44+M46+M47)/L44)</f>
        <v>1</v>
      </c>
      <c r="S46" s="72">
        <f>IF(N47="",N46,N47)</f>
        <v>0</v>
      </c>
    </row>
    <row r="47" spans="1:19" ht="15.5" thickTop="1" thickBot="1" x14ac:dyDescent="0.4">
      <c r="A47" s="4"/>
      <c r="B47" s="3" t="s">
        <v>29</v>
      </c>
      <c r="C47" s="56"/>
      <c r="D47" s="49">
        <f>F46</f>
        <v>0</v>
      </c>
      <c r="E47" s="58"/>
      <c r="F47" s="38" t="str">
        <f>IF(ISBLANK(E47),"",SUM(D47-E47))</f>
        <v/>
      </c>
      <c r="G47" s="23"/>
      <c r="H47" s="40">
        <f>J46</f>
        <v>1</v>
      </c>
      <c r="I47" s="60"/>
      <c r="J47" s="42" t="str">
        <f>IF(ISBLANK(I47),"",SUM(H47-I47))</f>
        <v/>
      </c>
      <c r="K47" s="27"/>
      <c r="L47" s="45">
        <f>N46</f>
        <v>0</v>
      </c>
      <c r="M47" s="60"/>
      <c r="N47" s="47" t="str">
        <f>IF(ISBLANK(M47),"",SUM(L47-M47))</f>
        <v/>
      </c>
      <c r="O47" s="32"/>
      <c r="P47" s="63" t="s">
        <v>30</v>
      </c>
      <c r="Q47" s="70">
        <f>IF(ISBLANK(I44),"",(I44/H44))</f>
        <v>0.95</v>
      </c>
      <c r="R47" s="70">
        <f>IF(ISBLANK(I46),"",SUM(I44+I46+I47)/H44)</f>
        <v>0.95</v>
      </c>
      <c r="S47" s="74">
        <f>IF(J47="",J46,J47)</f>
        <v>1</v>
      </c>
    </row>
    <row r="48" spans="1:19" ht="16.5" customHeight="1" thickTop="1" x14ac:dyDescent="0.35"/>
    <row r="50" spans="2:19" ht="25.5" customHeight="1" x14ac:dyDescent="0.35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P50" s="116"/>
      <c r="Q50" s="116"/>
      <c r="R50" s="116"/>
      <c r="S50" s="116"/>
    </row>
    <row r="51" spans="2:19" x14ac:dyDescent="0.35">
      <c r="C51" s="77"/>
      <c r="D51" s="78"/>
      <c r="E51" s="78"/>
      <c r="H51" s="79"/>
      <c r="I51" s="79"/>
      <c r="J51" s="79"/>
      <c r="K51" s="79"/>
      <c r="L51" s="79"/>
      <c r="M51" s="79"/>
      <c r="N51" s="79"/>
      <c r="P51" s="80"/>
      <c r="Q51" s="81"/>
      <c r="R51" s="81"/>
      <c r="S51" s="78"/>
    </row>
    <row r="52" spans="2:19" x14ac:dyDescent="0.35">
      <c r="B52" s="77"/>
      <c r="C52" s="82"/>
      <c r="D52" s="83"/>
      <c r="E52" s="83"/>
      <c r="F52" s="84"/>
      <c r="G52" s="84"/>
      <c r="H52" s="83"/>
      <c r="I52" s="83"/>
      <c r="J52" s="85"/>
      <c r="L52" s="83"/>
      <c r="M52" s="83"/>
      <c r="N52" s="85"/>
      <c r="P52" s="77"/>
      <c r="Q52" s="86"/>
      <c r="R52" s="86"/>
      <c r="S52" s="87"/>
    </row>
    <row r="53" spans="2:19" x14ac:dyDescent="0.35">
      <c r="B53" s="77"/>
      <c r="C53" s="8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81"/>
      <c r="P53" s="77"/>
      <c r="Q53" s="89"/>
      <c r="R53" s="90"/>
      <c r="S53" s="87"/>
    </row>
    <row r="54" spans="2:19" x14ac:dyDescent="0.35">
      <c r="B54" s="77"/>
      <c r="C54" s="82"/>
      <c r="D54" s="91"/>
      <c r="E54" s="83"/>
      <c r="F54" s="91"/>
      <c r="H54" s="91"/>
      <c r="I54" s="83"/>
      <c r="J54" s="91"/>
      <c r="L54" s="91"/>
      <c r="M54" s="83"/>
      <c r="N54" s="91"/>
      <c r="P54" s="77"/>
      <c r="Q54" s="89"/>
      <c r="R54" s="89"/>
      <c r="S54" s="87"/>
    </row>
    <row r="55" spans="2:19" x14ac:dyDescent="0.35">
      <c r="B55" s="77"/>
      <c r="C55" s="82"/>
      <c r="D55" s="91"/>
      <c r="E55" s="83"/>
      <c r="F55" s="91"/>
      <c r="H55" s="91"/>
      <c r="I55" s="83"/>
      <c r="J55" s="91"/>
      <c r="L55" s="91"/>
      <c r="M55" s="83"/>
      <c r="N55" s="91"/>
      <c r="P55" s="77"/>
      <c r="Q55" s="89"/>
      <c r="R55" s="89"/>
      <c r="S55" s="92"/>
    </row>
    <row r="56" spans="2:19" ht="16.5" customHeight="1" x14ac:dyDescent="0.35"/>
    <row r="58" spans="2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2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2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2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2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2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2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sort="0" autoFilter="0" pivotTables="0"/>
  <mergeCells count="18">
    <mergeCell ref="C50:M50"/>
    <mergeCell ref="P50:S50"/>
    <mergeCell ref="C58:M58"/>
    <mergeCell ref="P58:S58"/>
    <mergeCell ref="C66:M66"/>
    <mergeCell ref="P66:S66"/>
    <mergeCell ref="C26:M26"/>
    <mergeCell ref="P26:S26"/>
    <mergeCell ref="C34:M34"/>
    <mergeCell ref="P34:S34"/>
    <mergeCell ref="C42:M42"/>
    <mergeCell ref="P42:S42"/>
    <mergeCell ref="C2:M2"/>
    <mergeCell ref="P2:S2"/>
    <mergeCell ref="C10:M10"/>
    <mergeCell ref="P10:S10"/>
    <mergeCell ref="C18:M18"/>
    <mergeCell ref="P18:S18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6B86-B8F7-4A75-9FB8-B8E4DC322EF0}">
  <sheetPr>
    <tabColor theme="6" tint="-0.249977111117893"/>
  </sheetPr>
  <dimension ref="A1:S71"/>
  <sheetViews>
    <sheetView topLeftCell="A21" zoomScale="80" zoomScaleNormal="80" workbookViewId="0">
      <selection activeCell="D63" sqref="D63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49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H4 Overall Proficiency</v>
      </c>
      <c r="Q2" s="118"/>
      <c r="R2" s="118"/>
      <c r="S2" s="119"/>
    </row>
    <row r="3" spans="1:19" ht="42" customHeight="1" thickTop="1" thickBot="1" x14ac:dyDescent="0.4">
      <c r="B3" s="107" t="s">
        <v>39</v>
      </c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44950</v>
      </c>
      <c r="D4" s="51">
        <v>56</v>
      </c>
      <c r="E4" s="52">
        <v>41</v>
      </c>
      <c r="F4" s="26"/>
      <c r="G4" s="20"/>
      <c r="H4" s="53">
        <v>0</v>
      </c>
      <c r="I4" s="52">
        <v>0</v>
      </c>
      <c r="J4" s="43" t="str">
        <f>IFERROR(R5-R7,"")</f>
        <v/>
      </c>
      <c r="K4" s="29"/>
      <c r="L4" s="53">
        <v>1</v>
      </c>
      <c r="M4" s="54">
        <v>1</v>
      </c>
      <c r="N4" s="43">
        <f>IFERROR(R5-R6,"")</f>
        <v>0</v>
      </c>
      <c r="P4" s="62" t="s">
        <v>16</v>
      </c>
      <c r="Q4" s="68">
        <f>IF(ISBLANK(E4),"",SUM(E4/D4))</f>
        <v>0.7321428571428571</v>
      </c>
      <c r="R4" s="68">
        <f>IF(ISBLANK(E6),"",SUM(E4+E6+E7)/D4)</f>
        <v>1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0.72727272727272729</v>
      </c>
      <c r="R5" s="67">
        <f>IF(ISBLANK(I6),"",IF(ISBLANK(M6),"",(((E4+E6+E7)-(I4+I6+I7)-(M4+M6+M7))/(D4-H4-L4))))</f>
        <v>1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44958</v>
      </c>
      <c r="D6" s="48">
        <f>IF(ISBLANK(E4),"",SUM(D4-E4))</f>
        <v>15</v>
      </c>
      <c r="E6" s="57">
        <v>10</v>
      </c>
      <c r="F6" s="37">
        <f>IF(ISBLANK(E6),"",SUM(D6-E6))</f>
        <v>5</v>
      </c>
      <c r="G6" s="22"/>
      <c r="H6" s="39">
        <f>IF(ISBLANK(I4),"",SUM(H4-I4))</f>
        <v>0</v>
      </c>
      <c r="I6" s="59">
        <v>0</v>
      </c>
      <c r="J6" s="41">
        <f>IF(ISBLANK(I6),"",SUM(H6-I6))</f>
        <v>0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>
        <f>IF(ISBLANK(M4),"",(M4/L4))</f>
        <v>1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45056</v>
      </c>
      <c r="D7" s="49">
        <f>F6</f>
        <v>5</v>
      </c>
      <c r="E7" s="58">
        <v>5</v>
      </c>
      <c r="F7" s="38">
        <f>IF(ISBLANK(E7),"",SUM(D7-E7))</f>
        <v>0</v>
      </c>
      <c r="G7" s="23"/>
      <c r="H7" s="40">
        <f>J6</f>
        <v>0</v>
      </c>
      <c r="I7" s="60">
        <v>0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 t="e">
        <f>IF(ISBLANK(I4),"",(I4/H4))</f>
        <v>#DIV/0!</v>
      </c>
      <c r="R7" s="70" t="e">
        <f>IF(ISBLANK(I6),"",SUM(I4+I6+I7)/H4)</f>
        <v>#DIV/0!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50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H8 Overall Proficiency</v>
      </c>
      <c r="Q10" s="121"/>
      <c r="R10" s="121"/>
      <c r="S10" s="122"/>
    </row>
    <row r="11" spans="1:19" ht="44.5" thickTop="1" thickBot="1" x14ac:dyDescent="0.4">
      <c r="B11" s="106" t="s">
        <v>39</v>
      </c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44967</v>
      </c>
      <c r="D12" s="51">
        <v>56</v>
      </c>
      <c r="E12" s="52">
        <v>54</v>
      </c>
      <c r="F12" s="26"/>
      <c r="G12" s="20"/>
      <c r="H12" s="53">
        <v>0</v>
      </c>
      <c r="I12" s="52">
        <v>0</v>
      </c>
      <c r="J12" s="43" t="str">
        <f>IFERROR(R13-R15,"")</f>
        <v/>
      </c>
      <c r="K12" s="29"/>
      <c r="L12" s="53">
        <v>1</v>
      </c>
      <c r="M12" s="54">
        <v>1</v>
      </c>
      <c r="N12" s="43">
        <f>IFERROR(R13-R14,"")</f>
        <v>0</v>
      </c>
      <c r="P12" s="62" t="s">
        <v>16</v>
      </c>
      <c r="Q12" s="68">
        <f>IF(ISBLANK(E12),"",SUM(E12/D12))</f>
        <v>0.9642857142857143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0.96363636363636362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44973</v>
      </c>
      <c r="D14" s="48">
        <f>IF(ISBLANK(E12),"",SUM(D12-E12))</f>
        <v>2</v>
      </c>
      <c r="E14" s="57">
        <v>1</v>
      </c>
      <c r="F14" s="37">
        <f>IF(ISBLANK(E14),"",SUM(D14-E14))</f>
        <v>1</v>
      </c>
      <c r="G14" s="22"/>
      <c r="H14" s="39">
        <f>IF(ISBLANK(I12),"",SUM(H12-I12))</f>
        <v>0</v>
      </c>
      <c r="I14" s="59">
        <v>0</v>
      </c>
      <c r="J14" s="41">
        <f>IF(ISBLANK(I14),"",SUM(H14-I14))</f>
        <v>0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1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>
        <v>45037</v>
      </c>
      <c r="D15" s="49">
        <f>F14</f>
        <v>1</v>
      </c>
      <c r="E15" s="58">
        <v>1</v>
      </c>
      <c r="F15" s="38">
        <f>IF(ISBLANK(E15),"",SUM(D15-E15))</f>
        <v>0</v>
      </c>
      <c r="G15" s="23"/>
      <c r="H15" s="40">
        <f>J14</f>
        <v>0</v>
      </c>
      <c r="I15" s="60">
        <v>0</v>
      </c>
      <c r="J15" s="42">
        <f>IF(ISBLANK(I15),"",SUM(H15-I15))</f>
        <v>0</v>
      </c>
      <c r="K15" s="27"/>
      <c r="L15" s="45">
        <f>N14</f>
        <v>0</v>
      </c>
      <c r="M15" s="60">
        <v>0</v>
      </c>
      <c r="N15" s="47">
        <f>IF(ISBLANK(M15),"",SUM(L15-M15))</f>
        <v>0</v>
      </c>
      <c r="O15" s="32"/>
      <c r="P15" s="63" t="s">
        <v>30</v>
      </c>
      <c r="Q15" s="70" t="e">
        <f>IF(ISBLANK(I12),"",(I12/H12))</f>
        <v>#DIV/0!</v>
      </c>
      <c r="R15" s="70" t="e">
        <f>IF(ISBLANK(I14),"",SUM(I12+I14+I15)/H12)</f>
        <v>#DIV/0!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 t="s">
        <v>51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>Essential Standard: H10 Overall Proficiency</v>
      </c>
      <c r="Q18" s="118"/>
      <c r="R18" s="118"/>
      <c r="S18" s="119"/>
    </row>
    <row r="19" spans="1:19" ht="44.5" thickTop="1" thickBot="1" x14ac:dyDescent="0.4">
      <c r="B19" s="106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44981</v>
      </c>
      <c r="D20" s="51">
        <v>56</v>
      </c>
      <c r="E20" s="52">
        <v>53</v>
      </c>
      <c r="F20" s="26"/>
      <c r="G20" s="20"/>
      <c r="H20" s="53">
        <v>0</v>
      </c>
      <c r="I20" s="52">
        <v>0</v>
      </c>
      <c r="J20" s="43" t="str">
        <f>IFERROR(R21-R23,"")</f>
        <v/>
      </c>
      <c r="K20" s="29"/>
      <c r="L20" s="53">
        <v>1</v>
      </c>
      <c r="M20" s="54">
        <v>1</v>
      </c>
      <c r="N20" s="43">
        <f>IFERROR(R21-R22,"")</f>
        <v>0</v>
      </c>
      <c r="P20" s="62" t="s">
        <v>16</v>
      </c>
      <c r="Q20" s="68">
        <f>IF(ISBLANK(E20),"",SUM(E20/D20))</f>
        <v>0.9464285714285714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0.94545454545454544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44984</v>
      </c>
      <c r="D22" s="48">
        <f>IF(ISBLANK(E20),"",SUM(D20-E20))</f>
        <v>3</v>
      </c>
      <c r="E22" s="57">
        <v>1</v>
      </c>
      <c r="F22" s="37">
        <f>IF(ISBLANK(E22),"",SUM(D22-E22))</f>
        <v>2</v>
      </c>
      <c r="G22" s="22"/>
      <c r="H22" s="39">
        <f>IF(ISBLANK(I20),"",SUM(H20-I20))</f>
        <v>0</v>
      </c>
      <c r="I22" s="59">
        <v>0</v>
      </c>
      <c r="J22" s="41">
        <f>IF(ISBLANK(I22),"",SUM(H22-I22))</f>
        <v>0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>
        <v>45056</v>
      </c>
      <c r="D23" s="49">
        <f>F22</f>
        <v>2</v>
      </c>
      <c r="E23" s="58">
        <v>2</v>
      </c>
      <c r="F23" s="38">
        <f>IF(ISBLANK(E23),"",SUM(D23-E23))</f>
        <v>0</v>
      </c>
      <c r="G23" s="23"/>
      <c r="H23" s="40">
        <f>J22</f>
        <v>0</v>
      </c>
      <c r="I23" s="60">
        <v>0</v>
      </c>
      <c r="J23" s="42">
        <f>IF(ISBLANK(I23),"",SUM(H23-I23))</f>
        <v>0</v>
      </c>
      <c r="K23" s="27"/>
      <c r="L23" s="45">
        <f>N22</f>
        <v>0</v>
      </c>
      <c r="M23" s="60">
        <v>0</v>
      </c>
      <c r="N23" s="47">
        <f>IF(ISBLANK(M23),"",SUM(L23-M23))</f>
        <v>0</v>
      </c>
      <c r="O23" s="32"/>
      <c r="P23" s="63" t="s">
        <v>30</v>
      </c>
      <c r="Q23" s="70" t="e">
        <f>IF(ISBLANK(I20),"",(I20/H20))</f>
        <v>#DIV/0!</v>
      </c>
      <c r="R23" s="70" t="e">
        <f>IF(ISBLANK(I22),"",SUM(I20+I22+I23)/H20)</f>
        <v>#DIV/0!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52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H11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44995</v>
      </c>
      <c r="D28" s="51">
        <v>56</v>
      </c>
      <c r="E28" s="52">
        <v>52</v>
      </c>
      <c r="F28" s="26"/>
      <c r="G28" s="20"/>
      <c r="H28" s="53">
        <v>0</v>
      </c>
      <c r="I28" s="52">
        <v>0</v>
      </c>
      <c r="J28" s="43" t="str">
        <f>IFERROR(R29-R31,"")</f>
        <v/>
      </c>
      <c r="K28" s="29"/>
      <c r="L28" s="53">
        <v>1</v>
      </c>
      <c r="M28" s="54">
        <v>1</v>
      </c>
      <c r="N28" s="43">
        <f>IFERROR(R29-R30,"")</f>
        <v>0</v>
      </c>
      <c r="P28" s="62" t="s">
        <v>16</v>
      </c>
      <c r="Q28" s="68">
        <f>IF(ISBLANK(E28),"",SUM(E28/D28))</f>
        <v>0.9285714285714286</v>
      </c>
      <c r="R28" s="68">
        <f>IF(ISBLANK(E30),"",SUM(E28+E30+E31)/D28)</f>
        <v>1</v>
      </c>
      <c r="S28" s="71">
        <f>IF(F31="",F30,F31)</f>
        <v>0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0.92727272727272725</v>
      </c>
      <c r="R29" s="67">
        <f>IF(ISBLANK(I30),"",IF(ISBLANK(M30),"",(((E28+E30+E31)-(I28+I30+I31)-(M28+M30+M31))/(D28-H28-L28))))</f>
        <v>1</v>
      </c>
      <c r="S29" s="75">
        <f>IFERROR(S28-S30-S31,"")</f>
        <v>0</v>
      </c>
    </row>
    <row r="30" spans="1:19" ht="15.5" thickTop="1" thickBot="1" x14ac:dyDescent="0.4">
      <c r="A30" s="4"/>
      <c r="B30" s="2" t="s">
        <v>27</v>
      </c>
      <c r="C30" s="55">
        <v>45009</v>
      </c>
      <c r="D30" s="48">
        <f>IF(ISBLANK(E28),"",SUM(D28-E28))</f>
        <v>4</v>
      </c>
      <c r="E30" s="57">
        <v>1</v>
      </c>
      <c r="F30" s="37">
        <f>IF(ISBLANK(E30),"",SUM(D30-E30))</f>
        <v>3</v>
      </c>
      <c r="G30" s="22"/>
      <c r="H30" s="39">
        <f>IF(ISBLANK(I28),"",SUM(H28-I28))</f>
        <v>0</v>
      </c>
      <c r="I30" s="59">
        <v>0</v>
      </c>
      <c r="J30" s="41">
        <f>IF(ISBLANK(I30),"",SUM(H30-I30))</f>
        <v>0</v>
      </c>
      <c r="K30" s="31"/>
      <c r="L30" s="44">
        <f>IF(ISBLANK(M28),"",SUM(L28-M28))</f>
        <v>0</v>
      </c>
      <c r="M30" s="59">
        <v>0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1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>
        <v>45055</v>
      </c>
      <c r="D31" s="49">
        <f>F30</f>
        <v>3</v>
      </c>
      <c r="E31" s="58">
        <v>3</v>
      </c>
      <c r="F31" s="38">
        <f>IF(ISBLANK(E31),"",SUM(D31-E31))</f>
        <v>0</v>
      </c>
      <c r="G31" s="23"/>
      <c r="H31" s="40">
        <f>J30</f>
        <v>0</v>
      </c>
      <c r="I31" s="60">
        <v>0</v>
      </c>
      <c r="J31" s="42">
        <f>IF(ISBLANK(I31),"",SUM(H31-I31))</f>
        <v>0</v>
      </c>
      <c r="K31" s="27"/>
      <c r="L31" s="45">
        <f>N30</f>
        <v>0</v>
      </c>
      <c r="M31" s="60">
        <v>0</v>
      </c>
      <c r="N31" s="47">
        <f>IF(ISBLANK(M31),"",SUM(L31-M31))</f>
        <v>0</v>
      </c>
      <c r="O31" s="32"/>
      <c r="P31" s="63" t="s">
        <v>30</v>
      </c>
      <c r="Q31" s="70" t="e">
        <f>IF(ISBLANK(I28),"",(I28/H28))</f>
        <v>#DIV/0!</v>
      </c>
      <c r="R31" s="70" t="e">
        <f>IF(ISBLANK(I30),"",SUM(I28+I30+I31)/H28)</f>
        <v>#DIV/0!</v>
      </c>
      <c r="S31" s="74">
        <f>IF(J31="",J30,J31)</f>
        <v>0</v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53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H16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>
        <v>45027</v>
      </c>
      <c r="D36" s="51">
        <v>56</v>
      </c>
      <c r="E36" s="52">
        <v>54</v>
      </c>
      <c r="F36" s="26"/>
      <c r="G36" s="20"/>
      <c r="H36" s="53">
        <v>0</v>
      </c>
      <c r="I36" s="52">
        <v>0</v>
      </c>
      <c r="J36" s="43" t="str">
        <f>IFERROR(R37-R39,"")</f>
        <v/>
      </c>
      <c r="K36" s="29"/>
      <c r="L36" s="53">
        <v>0</v>
      </c>
      <c r="M36" s="54">
        <v>0</v>
      </c>
      <c r="N36" s="43" t="str">
        <f>IFERROR(R37-R38,"")</f>
        <v/>
      </c>
      <c r="P36" s="62" t="s">
        <v>16</v>
      </c>
      <c r="Q36" s="68">
        <f>IF(ISBLANK(E36),"",SUM(E36/D36))</f>
        <v>0.9642857142857143</v>
      </c>
      <c r="R36" s="68">
        <f>IF(ISBLANK(E38),"",SUM(E36+E38+E39)/D36)</f>
        <v>1</v>
      </c>
      <c r="S36" s="71">
        <f>IF(F39="",F38,F39)</f>
        <v>0</v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>
        <f>IF(ISBLANK(I36),"",IF(ISBLANK(M36),"",((E36-I36-M36)/(D36-H36-L36))))</f>
        <v>0.9642857142857143</v>
      </c>
      <c r="R37" s="67">
        <f>IF(ISBLANK(I38),"",IF(ISBLANK(M38),"",(((E36+E38+E39)-(I36+I38+I39)-(M36+M38+M39))/(D36-H36-L36))))</f>
        <v>1</v>
      </c>
      <c r="S37" s="75">
        <f>IFERROR(S36-S38-S39,"")</f>
        <v>0</v>
      </c>
    </row>
    <row r="38" spans="1:19" ht="15.5" thickTop="1" thickBot="1" x14ac:dyDescent="0.4">
      <c r="A38" s="4"/>
      <c r="B38" s="2" t="s">
        <v>27</v>
      </c>
      <c r="C38" s="55">
        <v>45044</v>
      </c>
      <c r="D38" s="48">
        <v>2</v>
      </c>
      <c r="E38" s="57">
        <v>1</v>
      </c>
      <c r="F38" s="37">
        <f>IF(ISBLANK(E38),"",SUM(D38-E38))</f>
        <v>1</v>
      </c>
      <c r="G38" s="22"/>
      <c r="H38" s="39">
        <f>IF(ISBLANK(I36),"",SUM(H36-I36))</f>
        <v>0</v>
      </c>
      <c r="I38" s="59">
        <v>0</v>
      </c>
      <c r="J38" s="41">
        <f>IF(ISBLANK(I38),"",SUM(H38-I38))</f>
        <v>0</v>
      </c>
      <c r="K38" s="31"/>
      <c r="L38" s="44">
        <f>IF(ISBLANK(M36),"",SUM(L36-M36))</f>
        <v>0</v>
      </c>
      <c r="M38" s="59">
        <v>0</v>
      </c>
      <c r="N38" s="46">
        <f>IF(ISBLANK(M38),"",SUM(L38-M38))</f>
        <v>0</v>
      </c>
      <c r="O38" s="32"/>
      <c r="P38" s="62" t="s">
        <v>28</v>
      </c>
      <c r="Q38" s="69" t="e">
        <f>IF(ISBLANK(M36),"",(M36/L36))</f>
        <v>#DIV/0!</v>
      </c>
      <c r="R38" s="69" t="e">
        <f>IF(ISBLANK(M38),"",SUM(M36+M38+M39)/L36)</f>
        <v>#DIV/0!</v>
      </c>
      <c r="S38" s="72">
        <f>IF(N39="",N38,N39)</f>
        <v>0</v>
      </c>
    </row>
    <row r="39" spans="1:19" ht="15.5" thickTop="1" thickBot="1" x14ac:dyDescent="0.4">
      <c r="A39" s="4"/>
      <c r="B39" s="3" t="s">
        <v>29</v>
      </c>
      <c r="C39" s="56">
        <v>45056</v>
      </c>
      <c r="D39" s="49">
        <f>F38</f>
        <v>1</v>
      </c>
      <c r="E39" s="58">
        <v>1</v>
      </c>
      <c r="F39" s="38">
        <f>IF(ISBLANK(E39),"",SUM(D39-E39))</f>
        <v>0</v>
      </c>
      <c r="G39" s="23"/>
      <c r="H39" s="40">
        <f>J38</f>
        <v>0</v>
      </c>
      <c r="I39" s="60">
        <v>0</v>
      </c>
      <c r="J39" s="42">
        <f>IF(ISBLANK(I39),"",SUM(H39-I39))</f>
        <v>0</v>
      </c>
      <c r="K39" s="27"/>
      <c r="L39" s="45">
        <f>N38</f>
        <v>0</v>
      </c>
      <c r="M39" s="60">
        <v>0</v>
      </c>
      <c r="N39" s="47">
        <f>IF(ISBLANK(M39),"",SUM(L39-M39))</f>
        <v>0</v>
      </c>
      <c r="O39" s="32"/>
      <c r="P39" s="63" t="s">
        <v>30</v>
      </c>
      <c r="Q39" s="70" t="e">
        <f>IF(ISBLANK(I36),"",(I36/H36))</f>
        <v>#DIV/0!</v>
      </c>
      <c r="R39" s="70" t="e">
        <f>IF(ISBLANK(I38),"",SUM(I36+I38+I39)/H36)</f>
        <v>#DIV/0!</v>
      </c>
      <c r="S39" s="74">
        <f>IF(J39="",J38,J39)</f>
        <v>0</v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54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>Essential Standard: H18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>
        <v>45043</v>
      </c>
      <c r="D44" s="51">
        <v>56</v>
      </c>
      <c r="E44" s="52">
        <v>50</v>
      </c>
      <c r="F44" s="26"/>
      <c r="G44" s="20"/>
      <c r="H44" s="53">
        <v>0</v>
      </c>
      <c r="I44" s="52">
        <v>0</v>
      </c>
      <c r="J44" s="43" t="str">
        <f>IFERROR(R45-R47,"")</f>
        <v/>
      </c>
      <c r="K44" s="29"/>
      <c r="L44" s="53">
        <v>1</v>
      </c>
      <c r="M44" s="54">
        <v>1</v>
      </c>
      <c r="N44" s="43">
        <f>IFERROR(R45-R46,"")</f>
        <v>0</v>
      </c>
      <c r="P44" s="62" t="s">
        <v>16</v>
      </c>
      <c r="Q44" s="68">
        <f>IF(ISBLANK(E44),"",SUM(E44/D44))</f>
        <v>0.8928571428571429</v>
      </c>
      <c r="R44" s="68">
        <f>IF(ISBLANK(E46),"",SUM(E44+E46+E47)/D44)</f>
        <v>1</v>
      </c>
      <c r="S44" s="71">
        <f>IF(F47="",F46,F47)</f>
        <v>0</v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>
        <f>IF(ISBLANK(I44),"",IF(ISBLANK(M44),"",((E44-I44-M44)/(D44-H44-L44))))</f>
        <v>0.89090909090909087</v>
      </c>
      <c r="R45" s="67">
        <f>IF(ISBLANK(I46),"",IF(ISBLANK(M46),"",(((E44+E46+E47)-(I44+I46+I47)-(M44+M46+M47))/(D44-H44-L44))))</f>
        <v>1</v>
      </c>
      <c r="S45" s="75">
        <f>IFERROR(S44-S46-S47,"")</f>
        <v>0</v>
      </c>
    </row>
    <row r="46" spans="1:19" ht="15.5" thickTop="1" thickBot="1" x14ac:dyDescent="0.4">
      <c r="A46" s="4"/>
      <c r="B46" s="2" t="s">
        <v>27</v>
      </c>
      <c r="C46" s="55">
        <v>45050</v>
      </c>
      <c r="D46" s="48">
        <v>6</v>
      </c>
      <c r="E46" s="57">
        <v>2</v>
      </c>
      <c r="F46" s="37">
        <f>IF(ISBLANK(E46),"",SUM(D46-E46))</f>
        <v>4</v>
      </c>
      <c r="G46" s="22"/>
      <c r="H46" s="39">
        <f>IF(ISBLANK(I44),"",SUM(H44-I44))</f>
        <v>0</v>
      </c>
      <c r="I46" s="59">
        <v>0</v>
      </c>
      <c r="J46" s="41">
        <f>IF(ISBLANK(I46),"",SUM(H46-I46))</f>
        <v>0</v>
      </c>
      <c r="K46" s="31"/>
      <c r="L46" s="44">
        <f>IF(ISBLANK(M44),"",SUM(L44-M44))</f>
        <v>0</v>
      </c>
      <c r="M46" s="59">
        <v>0</v>
      </c>
      <c r="N46" s="46">
        <f>IF(ISBLANK(M46),"",SUM(L46-M46))</f>
        <v>0</v>
      </c>
      <c r="O46" s="32"/>
      <c r="P46" s="62" t="s">
        <v>28</v>
      </c>
      <c r="Q46" s="69">
        <f>IF(ISBLANK(M44),"",(M44/L44))</f>
        <v>1</v>
      </c>
      <c r="R46" s="69">
        <f>IF(ISBLANK(M46),"",SUM(M44+M46+M47)/L44)</f>
        <v>1</v>
      </c>
      <c r="S46" s="72">
        <f>IF(N47="",N46,N47)</f>
        <v>0</v>
      </c>
    </row>
    <row r="47" spans="1:19" ht="15.5" thickTop="1" thickBot="1" x14ac:dyDescent="0.4">
      <c r="A47" s="4"/>
      <c r="B47" s="3" t="s">
        <v>29</v>
      </c>
      <c r="C47" s="56">
        <v>45056</v>
      </c>
      <c r="D47" s="49">
        <f>F46</f>
        <v>4</v>
      </c>
      <c r="E47" s="58">
        <v>4</v>
      </c>
      <c r="F47" s="38">
        <f>IF(ISBLANK(E47),"",SUM(D47-E47))</f>
        <v>0</v>
      </c>
      <c r="G47" s="23"/>
      <c r="H47" s="40">
        <v>0</v>
      </c>
      <c r="I47" s="60">
        <v>0</v>
      </c>
      <c r="J47" s="42">
        <f>IF(ISBLANK(I47),"",SUM(H47-I47))</f>
        <v>0</v>
      </c>
      <c r="K47" s="27"/>
      <c r="L47" s="45">
        <f>N46</f>
        <v>0</v>
      </c>
      <c r="M47" s="60">
        <v>0</v>
      </c>
      <c r="N47" s="47">
        <f>IF(ISBLANK(M47),"",SUM(L47-M47))</f>
        <v>0</v>
      </c>
      <c r="O47" s="32"/>
      <c r="P47" s="63" t="s">
        <v>30</v>
      </c>
      <c r="Q47" s="70" t="e">
        <f>IF(ISBLANK(I44),"",(I44/H44))</f>
        <v>#DIV/0!</v>
      </c>
      <c r="R47" s="70" t="e">
        <f>IF(ISBLANK(I46),"",SUM(I44+I46+I47)/H44)</f>
        <v>#DIV/0!</v>
      </c>
      <c r="S47" s="74">
        <f>IF(J47="",J46,J47)</f>
        <v>0</v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 t="s">
        <v>55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>Essential Standard: H21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>
        <v>45043</v>
      </c>
      <c r="D52" s="51">
        <v>56</v>
      </c>
      <c r="E52" s="52">
        <v>44</v>
      </c>
      <c r="F52" s="26"/>
      <c r="G52" s="20"/>
      <c r="H52" s="53">
        <v>0</v>
      </c>
      <c r="I52" s="52">
        <v>0</v>
      </c>
      <c r="J52" s="43" t="str">
        <f>IFERROR(R53-R55,"")</f>
        <v/>
      </c>
      <c r="K52" s="29"/>
      <c r="L52" s="53">
        <v>1</v>
      </c>
      <c r="M52" s="54">
        <v>1</v>
      </c>
      <c r="N52" s="43">
        <f>IFERROR(R53-R54,"")</f>
        <v>0</v>
      </c>
      <c r="P52" s="62" t="s">
        <v>16</v>
      </c>
      <c r="Q52" s="68">
        <f>IF(ISBLANK(E52),"",SUM(E52/D52))</f>
        <v>0.7857142857142857</v>
      </c>
      <c r="R52" s="68">
        <f>IF(ISBLANK(E54),"",SUM(E52+E54+E55)/D52)</f>
        <v>1</v>
      </c>
      <c r="S52" s="71">
        <f>IF(F55="",F54,F55)</f>
        <v>0</v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>
        <f>IF(ISBLANK(I52),"",IF(ISBLANK(M52),"",((E52-I52-M52)/(D52-H52-L52))))</f>
        <v>0.78181818181818186</v>
      </c>
      <c r="R53" s="67">
        <f>IF(ISBLANK(I54),"",IF(ISBLANK(M54),"",(((E52+E54+E55)-(I52+I54+I55)-(M52+M54+M55))/(D52-H52-L52))))</f>
        <v>1</v>
      </c>
      <c r="S53" s="75">
        <f>IFERROR(S52-S54-S55,"")</f>
        <v>0</v>
      </c>
    </row>
    <row r="54" spans="1:19" ht="15.5" thickTop="1" thickBot="1" x14ac:dyDescent="0.4">
      <c r="A54" s="4"/>
      <c r="B54" s="2" t="s">
        <v>27</v>
      </c>
      <c r="C54" s="55">
        <v>45049</v>
      </c>
      <c r="D54" s="48">
        <f>IF(ISBLANK(E52),"",SUM(D52-E52))</f>
        <v>12</v>
      </c>
      <c r="E54" s="57">
        <v>7</v>
      </c>
      <c r="F54" s="37">
        <f>IF(ISBLANK(E54),"",SUM(D54-E54))</f>
        <v>5</v>
      </c>
      <c r="G54" s="22"/>
      <c r="H54" s="39">
        <f>IF(ISBLANK(I52),"",SUM(H52-I52))</f>
        <v>0</v>
      </c>
      <c r="I54" s="59">
        <v>0</v>
      </c>
      <c r="J54" s="41">
        <f>IF(ISBLANK(I54),"",SUM(H54-I54))</f>
        <v>0</v>
      </c>
      <c r="K54" s="31"/>
      <c r="L54" s="44">
        <f>IF(ISBLANK(M52),"",SUM(L52-M52))</f>
        <v>0</v>
      </c>
      <c r="M54" s="59">
        <v>0</v>
      </c>
      <c r="N54" s="46">
        <f>IF(ISBLANK(M54),"",SUM(L54-M54))</f>
        <v>0</v>
      </c>
      <c r="O54" s="32"/>
      <c r="P54" s="62" t="s">
        <v>28</v>
      </c>
      <c r="Q54" s="69">
        <f>IF(ISBLANK(M52),"",(M52/L52))</f>
        <v>1</v>
      </c>
      <c r="R54" s="69">
        <f>IF(ISBLANK(M54),"",SUM(M52+M54+M55)/L52)</f>
        <v>1</v>
      </c>
      <c r="S54" s="72">
        <f>IF(N55="",N54,N55)</f>
        <v>0</v>
      </c>
    </row>
    <row r="55" spans="1:19" ht="15.5" thickTop="1" thickBot="1" x14ac:dyDescent="0.4">
      <c r="A55" s="4"/>
      <c r="B55" s="3" t="s">
        <v>29</v>
      </c>
      <c r="C55" s="56">
        <v>45056</v>
      </c>
      <c r="D55" s="49">
        <v>5</v>
      </c>
      <c r="E55" s="58">
        <v>5</v>
      </c>
      <c r="F55" s="38">
        <v>0</v>
      </c>
      <c r="G55" s="23"/>
      <c r="H55" s="40">
        <f>J54</f>
        <v>0</v>
      </c>
      <c r="I55" s="60">
        <v>0</v>
      </c>
      <c r="J55" s="42">
        <v>0</v>
      </c>
      <c r="K55" s="27"/>
      <c r="L55" s="45">
        <f>N54</f>
        <v>0</v>
      </c>
      <c r="M55" s="60">
        <v>0</v>
      </c>
      <c r="N55" s="47">
        <f>IF(ISBLANK(M55),"",SUM(L55-M55))</f>
        <v>0</v>
      </c>
      <c r="O55" s="32"/>
      <c r="P55" s="63" t="s">
        <v>30</v>
      </c>
      <c r="Q55" s="70" t="e">
        <f>IF(ISBLANK(I52),"",(I52/H52))</f>
        <v>#DIV/0!</v>
      </c>
      <c r="R55" s="70" t="e">
        <f>IF(ISBLANK(I54),"",SUM(I52+I54+I55)/H52)</f>
        <v>#DIV/0!</v>
      </c>
      <c r="S55" s="74">
        <f>IF(J55="",J54,J55)</f>
        <v>0</v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50:M50"/>
    <mergeCell ref="P50:S50"/>
    <mergeCell ref="C58:M58"/>
    <mergeCell ref="P58:S58"/>
    <mergeCell ref="C66:M66"/>
    <mergeCell ref="P66:S66"/>
    <mergeCell ref="C26:M26"/>
    <mergeCell ref="P26:S26"/>
    <mergeCell ref="C34:M34"/>
    <mergeCell ref="P34:S34"/>
    <mergeCell ref="C42:M42"/>
    <mergeCell ref="P42:S42"/>
    <mergeCell ref="C2:M2"/>
    <mergeCell ref="P2:S2"/>
    <mergeCell ref="C10:M10"/>
    <mergeCell ref="P10:S10"/>
    <mergeCell ref="C18:M18"/>
    <mergeCell ref="P18:S1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9FC3-147A-42A0-AE0C-8046017441B7}">
  <sheetPr>
    <tabColor rgb="FF7030A0"/>
  </sheetPr>
  <dimension ref="A1:S71"/>
  <sheetViews>
    <sheetView topLeftCell="B37" zoomScale="80" zoomScaleNormal="80" workbookViewId="0">
      <selection activeCell="D29" sqref="D29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31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W3 Overall Proficiency</v>
      </c>
      <c r="Q2" s="118"/>
      <c r="R2" s="118"/>
      <c r="S2" s="119"/>
    </row>
    <row r="3" spans="1:19" ht="42" customHeight="1" thickTop="1" thickBot="1" x14ac:dyDescent="0.4">
      <c r="B3" s="106"/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44953</v>
      </c>
      <c r="D4" s="51">
        <v>109</v>
      </c>
      <c r="E4" s="52">
        <v>85</v>
      </c>
      <c r="F4" s="26"/>
      <c r="G4" s="20"/>
      <c r="H4" s="53">
        <v>15</v>
      </c>
      <c r="I4" s="52">
        <v>9</v>
      </c>
      <c r="J4" s="43">
        <f>IFERROR(R5-R7,"")</f>
        <v>-1.1111111111111072E-2</v>
      </c>
      <c r="K4" s="29"/>
      <c r="L4" s="53">
        <v>4</v>
      </c>
      <c r="M4" s="54">
        <v>2</v>
      </c>
      <c r="N4" s="43">
        <f>IFERROR(R5-R6,"")</f>
        <v>-1.1111111111111072E-2</v>
      </c>
      <c r="P4" s="62" t="s">
        <v>16</v>
      </c>
      <c r="Q4" s="68">
        <f>IF(ISBLANK(E4),"",SUM(E4/D4))</f>
        <v>0.77981651376146788</v>
      </c>
      <c r="R4" s="68">
        <f>IF(ISBLANK(E6),"",SUM(E4+E6+E7)/D4)</f>
        <v>0.99082568807339455</v>
      </c>
      <c r="S4" s="71">
        <f>IF(F7="",F6,F7)</f>
        <v>1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0.82222222222222219</v>
      </c>
      <c r="R5" s="67">
        <f>IF(ISBLANK(I6),"",IF(ISBLANK(M6),"",(((E4+E6+E7)-(I4+I6+I7)-(M4+M6+M7))/(D4-H4-L4))))</f>
        <v>0.98888888888888893</v>
      </c>
      <c r="S5" s="75">
        <f>IFERROR(S4-S6-S7,"")</f>
        <v>1</v>
      </c>
    </row>
    <row r="6" spans="1:19" ht="21" customHeight="1" thickTop="1" thickBot="1" x14ac:dyDescent="0.4">
      <c r="A6" s="4"/>
      <c r="B6" s="2" t="s">
        <v>27</v>
      </c>
      <c r="C6" s="55">
        <v>44959</v>
      </c>
      <c r="D6" s="48">
        <f>IF(ISBLANK(E4),"",SUM(D4-E4))</f>
        <v>24</v>
      </c>
      <c r="E6" s="57">
        <v>23</v>
      </c>
      <c r="F6" s="37">
        <f>IF(ISBLANK(E6),"",SUM(D6-E6))</f>
        <v>1</v>
      </c>
      <c r="G6" s="22"/>
      <c r="H6" s="39">
        <f>IF(ISBLANK(I4),"",SUM(H4-I4))</f>
        <v>6</v>
      </c>
      <c r="I6" s="59">
        <v>6</v>
      </c>
      <c r="J6" s="41">
        <f>IF(ISBLANK(I6),"",SUM(H6-I6))</f>
        <v>0</v>
      </c>
      <c r="K6" s="31"/>
      <c r="L6" s="44">
        <f>IF(ISBLANK(M4),"",SUM(L4-M4))</f>
        <v>2</v>
      </c>
      <c r="M6" s="59">
        <v>2</v>
      </c>
      <c r="N6" s="46">
        <f>IF(ISBLANK(M6),"",SUM(L6-M6))</f>
        <v>0</v>
      </c>
      <c r="O6" s="32"/>
      <c r="P6" s="62" t="s">
        <v>28</v>
      </c>
      <c r="Q6" s="69">
        <f>IF(ISBLANK(M4),"",(M4/L4))</f>
        <v>0.5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/>
      <c r="D7" s="49">
        <f>F6</f>
        <v>1</v>
      </c>
      <c r="E7" s="58"/>
      <c r="F7" s="38" t="str">
        <f>IF(ISBLANK(E7),"",SUM(D7-E7))</f>
        <v/>
      </c>
      <c r="G7" s="23"/>
      <c r="H7" s="40">
        <f>J6</f>
        <v>0</v>
      </c>
      <c r="I7" s="60"/>
      <c r="J7" s="42" t="str">
        <f>IF(ISBLANK(I7),"",SUM(H7-I7))</f>
        <v/>
      </c>
      <c r="K7" s="27"/>
      <c r="L7" s="45">
        <f>N6</f>
        <v>0</v>
      </c>
      <c r="M7" s="60"/>
      <c r="N7" s="47" t="str">
        <f>IF(ISBLANK(M7),"",SUM(L7-M7))</f>
        <v/>
      </c>
      <c r="O7" s="32"/>
      <c r="P7" s="63" t="s">
        <v>30</v>
      </c>
      <c r="Q7" s="70">
        <f>IF(ISBLANK(I4),"",(I4/H4))</f>
        <v>0.6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57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W9 Overall Proficiency</v>
      </c>
      <c r="Q10" s="121"/>
      <c r="R10" s="121"/>
      <c r="S10" s="122"/>
    </row>
    <row r="11" spans="1:19" ht="44.5" thickTop="1" thickBot="1" x14ac:dyDescent="0.4">
      <c r="B11" s="106"/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44981</v>
      </c>
      <c r="D12" s="51">
        <v>108</v>
      </c>
      <c r="E12" s="52">
        <v>104</v>
      </c>
      <c r="F12" s="26"/>
      <c r="G12" s="20"/>
      <c r="H12" s="53">
        <v>13</v>
      </c>
      <c r="I12" s="52">
        <v>12</v>
      </c>
      <c r="J12" s="43">
        <f>IFERROR(R13-R15,"")</f>
        <v>0</v>
      </c>
      <c r="K12" s="29"/>
      <c r="L12" s="53">
        <v>4</v>
      </c>
      <c r="M12" s="54">
        <v>2</v>
      </c>
      <c r="N12" s="43">
        <f>IFERROR(R13-R14,"")</f>
        <v>0</v>
      </c>
      <c r="P12" s="62" t="s">
        <v>16</v>
      </c>
      <c r="Q12" s="68">
        <f>IF(ISBLANK(E12),"",SUM(E12/D12))</f>
        <v>0.96296296296296291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0.98901098901098905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44988</v>
      </c>
      <c r="D14" s="48">
        <f>IF(ISBLANK(E12),"",SUM(D12-E12))</f>
        <v>4</v>
      </c>
      <c r="E14" s="57">
        <v>4</v>
      </c>
      <c r="F14" s="37">
        <f>IF(ISBLANK(E14),"",SUM(D14-E14))</f>
        <v>0</v>
      </c>
      <c r="G14" s="22"/>
      <c r="H14" s="39">
        <f>IF(ISBLANK(I12),"",SUM(H12-I12))</f>
        <v>1</v>
      </c>
      <c r="I14" s="59">
        <v>1</v>
      </c>
      <c r="J14" s="41">
        <f>IF(ISBLANK(I14),"",SUM(H14-I14))</f>
        <v>0</v>
      </c>
      <c r="K14" s="31"/>
      <c r="L14" s="44">
        <f>IF(ISBLANK(M12),"",SUM(L12-M12))</f>
        <v>2</v>
      </c>
      <c r="M14" s="59">
        <v>2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0.5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/>
      <c r="D15" s="49">
        <f>F14</f>
        <v>0</v>
      </c>
      <c r="E15" s="58"/>
      <c r="F15" s="38" t="str">
        <f>IF(ISBLANK(E15),"",SUM(D15-E15))</f>
        <v/>
      </c>
      <c r="G15" s="23"/>
      <c r="H15" s="40">
        <f>J14</f>
        <v>0</v>
      </c>
      <c r="I15" s="60"/>
      <c r="J15" s="42" t="str">
        <f>IF(ISBLANK(I15),"",SUM(H15-I15))</f>
        <v/>
      </c>
      <c r="K15" s="27"/>
      <c r="L15" s="45">
        <f>N14</f>
        <v>0</v>
      </c>
      <c r="M15" s="60"/>
      <c r="N15" s="47" t="str">
        <f>IF(ISBLANK(M15),"",SUM(L15-M15))</f>
        <v/>
      </c>
      <c r="O15" s="32"/>
      <c r="P15" s="63" t="s">
        <v>30</v>
      </c>
      <c r="Q15" s="70">
        <f>IF(ISBLANK(I12),"",(I12/H12))</f>
        <v>0.92307692307692313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 t="s">
        <v>58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>Essential Standard: W10 Overall Proficiency</v>
      </c>
      <c r="Q18" s="118"/>
      <c r="R18" s="118"/>
      <c r="S18" s="119"/>
    </row>
    <row r="19" spans="1:19" ht="44.5" thickTop="1" thickBot="1" x14ac:dyDescent="0.4">
      <c r="B19" s="5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44999</v>
      </c>
      <c r="D20" s="51">
        <v>109</v>
      </c>
      <c r="E20" s="52">
        <v>97</v>
      </c>
      <c r="F20" s="26"/>
      <c r="G20" s="20"/>
      <c r="H20" s="53">
        <v>15</v>
      </c>
      <c r="I20" s="52">
        <v>14</v>
      </c>
      <c r="J20" s="43">
        <f>IFERROR(R21-R23,"")</f>
        <v>0</v>
      </c>
      <c r="K20" s="29"/>
      <c r="L20" s="53">
        <v>4</v>
      </c>
      <c r="M20" s="54">
        <v>4</v>
      </c>
      <c r="N20" s="43">
        <f>IFERROR(R21-R22,"")</f>
        <v>0</v>
      </c>
      <c r="P20" s="62" t="s">
        <v>16</v>
      </c>
      <c r="Q20" s="68">
        <f>IF(ISBLANK(E20),"",SUM(E20/D20))</f>
        <v>0.88990825688073394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0.87777777777777777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45001</v>
      </c>
      <c r="D22" s="48">
        <f>IF(ISBLANK(E20),"",SUM(D20-E20))</f>
        <v>12</v>
      </c>
      <c r="E22" s="57">
        <v>12</v>
      </c>
      <c r="F22" s="37">
        <f>IF(ISBLANK(E22),"",SUM(D22-E22))</f>
        <v>0</v>
      </c>
      <c r="G22" s="22"/>
      <c r="H22" s="39">
        <f>IF(ISBLANK(I20),"",SUM(H20-I20))</f>
        <v>1</v>
      </c>
      <c r="I22" s="59">
        <v>1</v>
      </c>
      <c r="J22" s="41">
        <f>IF(ISBLANK(I22),"",SUM(H22-I22))</f>
        <v>0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/>
      <c r="D23" s="49">
        <f>F22</f>
        <v>0</v>
      </c>
      <c r="E23" s="58"/>
      <c r="F23" s="38" t="str">
        <f>IF(ISBLANK(E23),"",SUM(D23-E23))</f>
        <v/>
      </c>
      <c r="G23" s="23"/>
      <c r="H23" s="40">
        <f>J22</f>
        <v>0</v>
      </c>
      <c r="I23" s="60"/>
      <c r="J23" s="42" t="str">
        <f>IF(ISBLANK(I23),"",SUM(H23-I23))</f>
        <v/>
      </c>
      <c r="K23" s="27"/>
      <c r="L23" s="45">
        <f>N22</f>
        <v>0</v>
      </c>
      <c r="M23" s="60"/>
      <c r="N23" s="47" t="str">
        <f>IF(ISBLANK(M23),"",SUM(L23-M23))</f>
        <v/>
      </c>
      <c r="O23" s="32"/>
      <c r="P23" s="63" t="s">
        <v>30</v>
      </c>
      <c r="Q23" s="70">
        <f>IF(ISBLANK(I20),"",(I20/H20))</f>
        <v>0.93333333333333335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59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W14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45014</v>
      </c>
      <c r="D28" s="51">
        <v>109</v>
      </c>
      <c r="E28" s="52">
        <v>104</v>
      </c>
      <c r="F28" s="26"/>
      <c r="G28" s="20"/>
      <c r="H28" s="53">
        <v>15</v>
      </c>
      <c r="I28" s="52">
        <v>15</v>
      </c>
      <c r="J28" s="43">
        <f>IFERROR(R29-R31,"")</f>
        <v>0</v>
      </c>
      <c r="K28" s="29"/>
      <c r="L28" s="53">
        <v>4</v>
      </c>
      <c r="M28" s="54">
        <v>4</v>
      </c>
      <c r="N28" s="43">
        <f>IFERROR(R29-R30,"")</f>
        <v>0</v>
      </c>
      <c r="P28" s="62" t="s">
        <v>16</v>
      </c>
      <c r="Q28" s="68">
        <f>IF(ISBLANK(E28),"",SUM(E28/D28))</f>
        <v>0.95412844036697253</v>
      </c>
      <c r="R28" s="68">
        <f>IF(ISBLANK(E30),"",SUM(E28+E30+E31)/D28)</f>
        <v>1</v>
      </c>
      <c r="S28" s="71">
        <f>IF(F31="",F30,F31)</f>
        <v>0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0.94444444444444442</v>
      </c>
      <c r="R29" s="67">
        <f>IF(ISBLANK(I30),"",IF(ISBLANK(M30),"",(((E28+E30+E31)-(I28+I30+I31)-(M28+M30+M31))/(D28-H28-L28))))</f>
        <v>1</v>
      </c>
      <c r="S29" s="75">
        <f>IFERROR(S28-S30-S31,"")</f>
        <v>0</v>
      </c>
    </row>
    <row r="30" spans="1:19" ht="15.5" thickTop="1" thickBot="1" x14ac:dyDescent="0.4">
      <c r="A30" s="4"/>
      <c r="B30" s="2" t="s">
        <v>27</v>
      </c>
      <c r="C30" s="55">
        <v>45016</v>
      </c>
      <c r="D30" s="48">
        <f>IF(ISBLANK(E28),"",SUM(D28-E28))</f>
        <v>5</v>
      </c>
      <c r="E30" s="57">
        <v>5</v>
      </c>
      <c r="F30" s="37">
        <f>IF(ISBLANK(E30),"",SUM(D30-E30))</f>
        <v>0</v>
      </c>
      <c r="G30" s="22"/>
      <c r="H30" s="39">
        <f>IF(ISBLANK(I28),"",SUM(H28-I28))</f>
        <v>0</v>
      </c>
      <c r="I30" s="59">
        <v>0</v>
      </c>
      <c r="J30" s="41">
        <f>IF(ISBLANK(I30),"",SUM(H30-I30))</f>
        <v>0</v>
      </c>
      <c r="K30" s="31"/>
      <c r="L30" s="44">
        <f>IF(ISBLANK(M28),"",SUM(L28-M28))</f>
        <v>0</v>
      </c>
      <c r="M30" s="59">
        <v>0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1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/>
      <c r="D31" s="49">
        <f>F30</f>
        <v>0</v>
      </c>
      <c r="E31" s="58"/>
      <c r="F31" s="38" t="str">
        <f>IF(ISBLANK(E31),"",SUM(D31-E31))</f>
        <v/>
      </c>
      <c r="G31" s="23"/>
      <c r="H31" s="40">
        <f>J30</f>
        <v>0</v>
      </c>
      <c r="I31" s="60"/>
      <c r="J31" s="42" t="str">
        <f>IF(ISBLANK(I31),"",SUM(H31-I31))</f>
        <v/>
      </c>
      <c r="K31" s="27"/>
      <c r="L31" s="45">
        <f>N30</f>
        <v>0</v>
      </c>
      <c r="M31" s="60"/>
      <c r="N31" s="47" t="str">
        <f>IF(ISBLANK(M31),"",SUM(L31-M31))</f>
        <v/>
      </c>
      <c r="O31" s="32"/>
      <c r="P31" s="63" t="s">
        <v>30</v>
      </c>
      <c r="Q31" s="70">
        <f>IF(ISBLANK(I28),"",(I28/H28))</f>
        <v>1</v>
      </c>
      <c r="R31" s="70">
        <f>IF(ISBLANK(I30),"",SUM(I28+I30+I31)/H28)</f>
        <v>1</v>
      </c>
      <c r="S31" s="74">
        <f>IF(J31="",J30,J31)</f>
        <v>0</v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60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W16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>
        <v>45037</v>
      </c>
      <c r="D36" s="51">
        <v>109</v>
      </c>
      <c r="E36" s="52">
        <v>104</v>
      </c>
      <c r="F36" s="26"/>
      <c r="G36" s="20"/>
      <c r="H36" s="53">
        <v>15</v>
      </c>
      <c r="I36" s="52">
        <v>15</v>
      </c>
      <c r="J36" s="43">
        <f>IFERROR(R37-R39,"")</f>
        <v>0</v>
      </c>
      <c r="K36" s="29"/>
      <c r="L36" s="53">
        <v>4</v>
      </c>
      <c r="M36" s="54">
        <v>4</v>
      </c>
      <c r="N36" s="43">
        <f>IFERROR(R37-R38,"")</f>
        <v>0</v>
      </c>
      <c r="P36" s="62" t="s">
        <v>16</v>
      </c>
      <c r="Q36" s="68">
        <f>IF(ISBLANK(E36),"",SUM(E36/D36))</f>
        <v>0.95412844036697253</v>
      </c>
      <c r="R36" s="68">
        <f>IF(ISBLANK(E38),"",SUM(E36+E38+E39)/D36)</f>
        <v>1</v>
      </c>
      <c r="S36" s="71">
        <f>IF(F39="",F38,F39)</f>
        <v>0</v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>
        <f>IF(ISBLANK(I36),"",IF(ISBLANK(M36),"",((E36-I36-M36)/(D36-H36-L36))))</f>
        <v>0.94444444444444442</v>
      </c>
      <c r="R37" s="67">
        <f>IF(ISBLANK(I38),"",IF(ISBLANK(M38),"",(((E36+E38+E39)-(I36+I38+I39)-(M36+M38+M39))/(D36-H36-L36))))</f>
        <v>1</v>
      </c>
      <c r="S37" s="75">
        <f>IFERROR(S36-S38-S39,"")</f>
        <v>0</v>
      </c>
    </row>
    <row r="38" spans="1:19" ht="15.5" thickTop="1" thickBot="1" x14ac:dyDescent="0.4">
      <c r="A38" s="4"/>
      <c r="B38" s="2" t="s">
        <v>27</v>
      </c>
      <c r="C38" s="55">
        <v>45043</v>
      </c>
      <c r="D38" s="48">
        <v>5</v>
      </c>
      <c r="E38" s="57">
        <v>5</v>
      </c>
      <c r="F38" s="37">
        <f>IF(ISBLANK(E38),"",SUM(D38-E38))</f>
        <v>0</v>
      </c>
      <c r="G38" s="22"/>
      <c r="H38" s="39">
        <v>0</v>
      </c>
      <c r="I38" s="59">
        <v>0</v>
      </c>
      <c r="J38" s="41">
        <f>IF(ISBLANK(I38),"",SUM(H38-I38))</f>
        <v>0</v>
      </c>
      <c r="K38" s="31"/>
      <c r="L38" s="44">
        <f>IF(ISBLANK(M36),"",SUM(L36-M36))</f>
        <v>0</v>
      </c>
      <c r="M38" s="59">
        <v>0</v>
      </c>
      <c r="N38" s="46">
        <f>IF(ISBLANK(M38),"",SUM(L38-M38))</f>
        <v>0</v>
      </c>
      <c r="O38" s="32"/>
      <c r="P38" s="62" t="s">
        <v>28</v>
      </c>
      <c r="Q38" s="69">
        <f>IF(ISBLANK(M36),"",(M36/L36))</f>
        <v>1</v>
      </c>
      <c r="R38" s="69">
        <f>IF(ISBLANK(M38),"",SUM(M36+M38+M39)/L36)</f>
        <v>1</v>
      </c>
      <c r="S38" s="72">
        <f>IF(N39="",N38,N39)</f>
        <v>0</v>
      </c>
    </row>
    <row r="39" spans="1:19" ht="15.5" thickTop="1" thickBot="1" x14ac:dyDescent="0.4">
      <c r="A39" s="4"/>
      <c r="B39" s="3" t="s">
        <v>29</v>
      </c>
      <c r="C39" s="56"/>
      <c r="D39" s="49">
        <f>F38</f>
        <v>0</v>
      </c>
      <c r="E39" s="58"/>
      <c r="F39" s="38" t="str">
        <f>IF(ISBLANK(E39),"",SUM(D39-E39))</f>
        <v/>
      </c>
      <c r="G39" s="23"/>
      <c r="H39" s="40">
        <f>J38</f>
        <v>0</v>
      </c>
      <c r="I39" s="60"/>
      <c r="J39" s="42" t="str">
        <f>IF(ISBLANK(I39),"",SUM(H39-I39))</f>
        <v/>
      </c>
      <c r="K39" s="27"/>
      <c r="L39" s="45">
        <f>N38</f>
        <v>0</v>
      </c>
      <c r="M39" s="60"/>
      <c r="N39" s="47" t="str">
        <f>IF(ISBLANK(M39),"",SUM(L39-M39))</f>
        <v/>
      </c>
      <c r="O39" s="32"/>
      <c r="P39" s="63" t="s">
        <v>30</v>
      </c>
      <c r="Q39" s="70">
        <f>IF(ISBLANK(I36),"",(I36/H36))</f>
        <v>1</v>
      </c>
      <c r="R39" s="70">
        <f>IF(ISBLANK(I38),"",SUM(I36+I38+I39)/H36)</f>
        <v>1</v>
      </c>
      <c r="S39" s="74">
        <f>IF(J39="",J38,J39)</f>
        <v>0</v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61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>Essential Standard: W19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>
        <v>45058</v>
      </c>
      <c r="D44" s="51">
        <v>109</v>
      </c>
      <c r="E44" s="52">
        <v>107</v>
      </c>
      <c r="F44" s="26"/>
      <c r="G44" s="20"/>
      <c r="H44" s="53">
        <v>15</v>
      </c>
      <c r="I44" s="52">
        <v>15</v>
      </c>
      <c r="J44" s="43">
        <f>IFERROR(R45-R47,"")</f>
        <v>0</v>
      </c>
      <c r="K44" s="29"/>
      <c r="L44" s="53">
        <v>4</v>
      </c>
      <c r="M44" s="54">
        <v>4</v>
      </c>
      <c r="N44" s="43">
        <f>IFERROR(R45-R46,"")</f>
        <v>0</v>
      </c>
      <c r="P44" s="62" t="s">
        <v>16</v>
      </c>
      <c r="Q44" s="68">
        <f>IF(ISBLANK(E44),"",SUM(E44/D44))</f>
        <v>0.98165137614678899</v>
      </c>
      <c r="R44" s="68">
        <f>IF(ISBLANK(E46),"",SUM(E44+E46+E47)/D44)</f>
        <v>1</v>
      </c>
      <c r="S44" s="71">
        <f>IF(F47="",F46,F47)</f>
        <v>0</v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>
        <f>IF(ISBLANK(I44),"",IF(ISBLANK(M44),"",((E44-I44-M44)/(D44-H44-L44))))</f>
        <v>0.97777777777777775</v>
      </c>
      <c r="R45" s="67">
        <f>IF(ISBLANK(I46),"",IF(ISBLANK(M46),"",(((E44+E46+E47)-(I44+I46+I47)-(M44+M46+M47))/(D44-H44-L44))))</f>
        <v>1</v>
      </c>
      <c r="S45" s="75">
        <f>IFERROR(S44-S46-S47,"")</f>
        <v>0</v>
      </c>
    </row>
    <row r="46" spans="1:19" ht="15.5" thickTop="1" thickBot="1" x14ac:dyDescent="0.4">
      <c r="A46" s="4"/>
      <c r="B46" s="2" t="s">
        <v>27</v>
      </c>
      <c r="C46" s="55">
        <v>45065</v>
      </c>
      <c r="D46" s="48">
        <f>IF(ISBLANK(E44),"",SUM(D44-E44))</f>
        <v>2</v>
      </c>
      <c r="E46" s="57">
        <v>2</v>
      </c>
      <c r="F46" s="37">
        <f>IF(ISBLANK(E46),"",SUM(D46-E46))</f>
        <v>0</v>
      </c>
      <c r="G46" s="22"/>
      <c r="H46" s="39">
        <f>IF(ISBLANK(I44),"",SUM(H44-I44))</f>
        <v>0</v>
      </c>
      <c r="I46" s="59">
        <v>0</v>
      </c>
      <c r="J46" s="41">
        <f>IF(ISBLANK(I46),"",SUM(H46-I46))</f>
        <v>0</v>
      </c>
      <c r="K46" s="31"/>
      <c r="L46" s="44">
        <f>IF(ISBLANK(M44),"",SUM(L44-M44))</f>
        <v>0</v>
      </c>
      <c r="M46" s="59">
        <v>0</v>
      </c>
      <c r="N46" s="46">
        <f>IF(ISBLANK(M46),"",SUM(L46-M46))</f>
        <v>0</v>
      </c>
      <c r="O46" s="32"/>
      <c r="P46" s="62" t="s">
        <v>28</v>
      </c>
      <c r="Q46" s="69">
        <f>IF(ISBLANK(M44),"",(M44/L44))</f>
        <v>1</v>
      </c>
      <c r="R46" s="69">
        <f>IF(ISBLANK(M46),"",SUM(M44+M46+M47)/L44)</f>
        <v>1</v>
      </c>
      <c r="S46" s="72">
        <f>IF(N47="",N46,N47)</f>
        <v>0</v>
      </c>
    </row>
    <row r="47" spans="1:19" ht="15.5" thickTop="1" thickBot="1" x14ac:dyDescent="0.4">
      <c r="A47" s="4"/>
      <c r="B47" s="3" t="s">
        <v>29</v>
      </c>
      <c r="C47" s="56"/>
      <c r="D47" s="49">
        <f>F46</f>
        <v>0</v>
      </c>
      <c r="E47" s="58"/>
      <c r="F47" s="38" t="str">
        <f>IF(ISBLANK(E47),"",SUM(D47-E47))</f>
        <v/>
      </c>
      <c r="G47" s="23"/>
      <c r="H47" s="40">
        <f>J46</f>
        <v>0</v>
      </c>
      <c r="I47" s="60"/>
      <c r="J47" s="42" t="str">
        <f>IF(ISBLANK(I47),"",SUM(H47-I47))</f>
        <v/>
      </c>
      <c r="K47" s="27"/>
      <c r="L47" s="45">
        <f>N46</f>
        <v>0</v>
      </c>
      <c r="M47" s="60"/>
      <c r="N47" s="47" t="str">
        <f>IF(ISBLANK(M47),"",SUM(L47-M47))</f>
        <v/>
      </c>
      <c r="O47" s="32"/>
      <c r="P47" s="63" t="s">
        <v>30</v>
      </c>
      <c r="Q47" s="70">
        <f>IF(ISBLANK(I44),"",(I44/H44))</f>
        <v>1</v>
      </c>
      <c r="R47" s="70">
        <f>IF(ISBLANK(I46),"",SUM(I44+I46+I47)/H44)</f>
        <v>1</v>
      </c>
      <c r="S47" s="74">
        <f>IF(J47="",J46,J47)</f>
        <v>0</v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 xml:space="preserve">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AC21-806A-4E5A-B769-ABDBCE6A90DF}">
  <sheetPr>
    <tabColor rgb="FF00B050"/>
  </sheetPr>
  <dimension ref="A1:S71"/>
  <sheetViews>
    <sheetView topLeftCell="A44" zoomScale="80" zoomScaleNormal="80" workbookViewId="0">
      <selection activeCell="B19" sqref="B19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63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1A Overall Proficiency</v>
      </c>
      <c r="Q2" s="118"/>
      <c r="R2" s="118"/>
      <c r="S2" s="119"/>
    </row>
    <row r="3" spans="1:19" ht="42" customHeight="1" thickTop="1" thickBot="1" x14ac:dyDescent="0.4">
      <c r="B3" s="5"/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44945</v>
      </c>
      <c r="D4" s="51">
        <v>38</v>
      </c>
      <c r="E4" s="52">
        <v>29</v>
      </c>
      <c r="F4" s="26"/>
      <c r="G4" s="20"/>
      <c r="H4" s="53">
        <v>1</v>
      </c>
      <c r="I4" s="52">
        <v>1</v>
      </c>
      <c r="J4" s="43">
        <f>IFERROR(R5-R7,"")</f>
        <v>0</v>
      </c>
      <c r="K4" s="29"/>
      <c r="L4" s="53">
        <v>1</v>
      </c>
      <c r="M4" s="54">
        <v>1</v>
      </c>
      <c r="N4" s="43">
        <f>IFERROR(R5-R6,"")</f>
        <v>0</v>
      </c>
      <c r="P4" s="62" t="s">
        <v>16</v>
      </c>
      <c r="Q4" s="68">
        <f>IF(ISBLANK(E4),"",SUM(E4/D4))</f>
        <v>0.76315789473684215</v>
      </c>
      <c r="R4" s="68">
        <f>IF(ISBLANK(E6),"",SUM(E4+E6+E7)/D4)</f>
        <v>1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0.75</v>
      </c>
      <c r="R5" s="67">
        <f>IF(ISBLANK(I6),"",IF(ISBLANK(M6),"",(((E4+E6+E7)-(I4+I6+I7)-(M4+M6+M7))/(D4-H4-L4))))</f>
        <v>1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44950</v>
      </c>
      <c r="D6" s="48">
        <f>IF(ISBLANK(E4),"",SUM(D4-E4))</f>
        <v>9</v>
      </c>
      <c r="E6" s="57">
        <v>7</v>
      </c>
      <c r="F6" s="37">
        <f>IF(ISBLANK(E6),"",SUM(D6-E6))</f>
        <v>2</v>
      </c>
      <c r="G6" s="22"/>
      <c r="H6" s="39">
        <f>IF(ISBLANK(I4),"",SUM(H4-I4))</f>
        <v>0</v>
      </c>
      <c r="I6" s="59">
        <v>0</v>
      </c>
      <c r="J6" s="41">
        <f>IF(ISBLANK(I6),"",SUM(H6-I6))</f>
        <v>0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>
        <f>IF(ISBLANK(M4),"",(M4/L4))</f>
        <v>1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44957</v>
      </c>
      <c r="D7" s="49">
        <f>F6</f>
        <v>2</v>
      </c>
      <c r="E7" s="58">
        <v>2</v>
      </c>
      <c r="F7" s="38">
        <f>IF(ISBLANK(E7),"",SUM(D7-E7))</f>
        <v>0</v>
      </c>
      <c r="G7" s="23"/>
      <c r="H7" s="40">
        <f>J6</f>
        <v>0</v>
      </c>
      <c r="I7" s="60">
        <v>0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1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64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1B Overall Proficiency</v>
      </c>
      <c r="Q10" s="121"/>
      <c r="R10" s="121"/>
      <c r="S10" s="122"/>
    </row>
    <row r="11" spans="1:19" ht="44.5" thickTop="1" thickBot="1" x14ac:dyDescent="0.4">
      <c r="B11" s="5"/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44960</v>
      </c>
      <c r="D12" s="51">
        <v>38</v>
      </c>
      <c r="E12" s="52">
        <v>37</v>
      </c>
      <c r="F12" s="26"/>
      <c r="G12" s="20"/>
      <c r="H12" s="53">
        <v>1</v>
      </c>
      <c r="I12" s="52">
        <v>1</v>
      </c>
      <c r="J12" s="43">
        <f>IFERROR(R13-R15,"")</f>
        <v>0</v>
      </c>
      <c r="K12" s="29"/>
      <c r="L12" s="53">
        <v>1</v>
      </c>
      <c r="M12" s="54">
        <v>1</v>
      </c>
      <c r="N12" s="43">
        <f>IFERROR(R13-R14,"")</f>
        <v>0</v>
      </c>
      <c r="P12" s="62" t="s">
        <v>16</v>
      </c>
      <c r="Q12" s="68">
        <f>IF(ISBLANK(E12),"",SUM(E12/D12))</f>
        <v>0.97368421052631582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0.97222222222222221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44973</v>
      </c>
      <c r="D14" s="48">
        <f>IF(ISBLANK(E12),"",SUM(D12-E12))</f>
        <v>1</v>
      </c>
      <c r="E14" s="57">
        <v>1</v>
      </c>
      <c r="F14" s="37">
        <f>IF(ISBLANK(E14),"",SUM(D14-E14))</f>
        <v>0</v>
      </c>
      <c r="G14" s="22"/>
      <c r="H14" s="39">
        <f>IF(ISBLANK(I12),"",SUM(H12-I12))</f>
        <v>0</v>
      </c>
      <c r="I14" s="59">
        <v>0</v>
      </c>
      <c r="J14" s="41">
        <f>IF(ISBLANK(I14),"",SUM(H14-I14))</f>
        <v>0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1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/>
      <c r="D15" s="49">
        <f>F14</f>
        <v>0</v>
      </c>
      <c r="E15" s="58"/>
      <c r="F15" s="38" t="str">
        <f>IF(ISBLANK(E15),"",SUM(D15-E15))</f>
        <v/>
      </c>
      <c r="G15" s="23"/>
      <c r="H15" s="40">
        <f>J14</f>
        <v>0</v>
      </c>
      <c r="I15" s="60"/>
      <c r="J15" s="42" t="str">
        <f>IF(ISBLANK(I15),"",SUM(H15-I15))</f>
        <v/>
      </c>
      <c r="K15" s="27"/>
      <c r="L15" s="45">
        <f>N14</f>
        <v>0</v>
      </c>
      <c r="M15" s="60"/>
      <c r="N15" s="47" t="str">
        <f>IF(ISBLANK(M15),"",SUM(L15-M15))</f>
        <v/>
      </c>
      <c r="O15" s="32"/>
      <c r="P15" s="63" t="s">
        <v>30</v>
      </c>
      <c r="Q15" s="70">
        <f>IF(ISBLANK(I12),"",(I12/H12))</f>
        <v>1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 t="s">
        <v>65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>Essential Standard: Micro Overall Proficiency</v>
      </c>
      <c r="Q18" s="118"/>
      <c r="R18" s="118"/>
      <c r="S18" s="119"/>
    </row>
    <row r="19" spans="1:19" ht="44.5" thickTop="1" thickBot="1" x14ac:dyDescent="0.4">
      <c r="B19" s="5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44981</v>
      </c>
      <c r="D20" s="51">
        <v>38</v>
      </c>
      <c r="E20" s="52">
        <v>35</v>
      </c>
      <c r="F20" s="26"/>
      <c r="G20" s="20"/>
      <c r="H20" s="53">
        <v>1</v>
      </c>
      <c r="I20" s="52">
        <v>1</v>
      </c>
      <c r="J20" s="43">
        <f>IFERROR(R21-R23,"")</f>
        <v>0</v>
      </c>
      <c r="K20" s="29"/>
      <c r="L20" s="53">
        <v>1</v>
      </c>
      <c r="M20" s="54">
        <v>1</v>
      </c>
      <c r="N20" s="43">
        <f>IFERROR(R21-R22,"")</f>
        <v>0</v>
      </c>
      <c r="P20" s="62" t="s">
        <v>16</v>
      </c>
      <c r="Q20" s="68">
        <f>IF(ISBLANK(E20),"",SUM(E20/D20))</f>
        <v>0.92105263157894735</v>
      </c>
      <c r="R20" s="68">
        <f>IF(ISBLANK(E22),"",SUM(E20+E22+E23)/D20)</f>
        <v>1</v>
      </c>
      <c r="S20" s="71">
        <f>IF(F23="",F22,F23)</f>
        <v>0</v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0.91666666666666663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44987</v>
      </c>
      <c r="D22" s="48">
        <f>IF(ISBLANK(E20),"",SUM(D20-E20))</f>
        <v>3</v>
      </c>
      <c r="E22" s="57">
        <v>2</v>
      </c>
      <c r="F22" s="37">
        <f>IF(ISBLANK(E22),"",SUM(D22-E22))</f>
        <v>1</v>
      </c>
      <c r="G22" s="22"/>
      <c r="H22" s="39">
        <f>IF(ISBLANK(I20),"",SUM(H20-I20))</f>
        <v>0</v>
      </c>
      <c r="I22" s="59">
        <v>0</v>
      </c>
      <c r="J22" s="41">
        <f>IF(ISBLANK(I22),"",SUM(H22-I22))</f>
        <v>0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>
        <v>44995</v>
      </c>
      <c r="D23" s="49">
        <f>F22</f>
        <v>1</v>
      </c>
      <c r="E23" s="58">
        <v>1</v>
      </c>
      <c r="F23" s="38">
        <f>IF(ISBLANK(E23),"",SUM(D23-E23))</f>
        <v>0</v>
      </c>
      <c r="G23" s="23"/>
      <c r="H23" s="40">
        <f>J22</f>
        <v>0</v>
      </c>
      <c r="I23" s="60">
        <v>0</v>
      </c>
      <c r="J23" s="42">
        <f>IF(ISBLANK(I23),"",SUM(H23-I23))</f>
        <v>0</v>
      </c>
      <c r="K23" s="27"/>
      <c r="L23" s="45">
        <f>N22</f>
        <v>0</v>
      </c>
      <c r="M23" s="60">
        <v>0</v>
      </c>
      <c r="N23" s="47">
        <f>IF(ISBLANK(M23),"",SUM(L23-M23))</f>
        <v>0</v>
      </c>
      <c r="O23" s="32"/>
      <c r="P23" s="63" t="s">
        <v>30</v>
      </c>
      <c r="Q23" s="70">
        <f>IF(ISBLANK(I20),"",(I20/H20))</f>
        <v>1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66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Macro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45001</v>
      </c>
      <c r="D28" s="51">
        <v>38</v>
      </c>
      <c r="E28" s="52">
        <v>30</v>
      </c>
      <c r="F28" s="26"/>
      <c r="G28" s="20"/>
      <c r="H28" s="53">
        <v>1</v>
      </c>
      <c r="I28" s="52">
        <v>1</v>
      </c>
      <c r="J28" s="43">
        <f>IFERROR(R29-R31,"")</f>
        <v>-8.333333333333337E-2</v>
      </c>
      <c r="K28" s="29"/>
      <c r="L28" s="53">
        <v>1</v>
      </c>
      <c r="M28" s="54">
        <v>0</v>
      </c>
      <c r="N28" s="43">
        <f>IFERROR(R29-R30,"")</f>
        <v>-8.333333333333337E-2</v>
      </c>
      <c r="P28" s="62" t="s">
        <v>16</v>
      </c>
      <c r="Q28" s="68">
        <f>IF(ISBLANK(E28),"",SUM(E28/D28))</f>
        <v>0.78947368421052633</v>
      </c>
      <c r="R28" s="68">
        <f>IF(ISBLANK(E30),"",SUM(E28+E30+E31)/D28)</f>
        <v>0.92105263157894735</v>
      </c>
      <c r="S28" s="71">
        <f>IF(F31="",F30,F31)</f>
        <v>3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0.80555555555555558</v>
      </c>
      <c r="R29" s="67">
        <f>IF(ISBLANK(I30),"",IF(ISBLANK(M30),"",(((E28+E30+E31)-(I28+I30+I31)-(M28+M30+M31))/(D28-H28-L28))))</f>
        <v>0.91666666666666663</v>
      </c>
      <c r="S29" s="75">
        <f>IFERROR(S28-S30-S31,"")</f>
        <v>3</v>
      </c>
    </row>
    <row r="30" spans="1:19" ht="15.5" thickTop="1" thickBot="1" x14ac:dyDescent="0.4">
      <c r="A30" s="4"/>
      <c r="B30" s="2" t="s">
        <v>27</v>
      </c>
      <c r="C30" s="55">
        <v>45007</v>
      </c>
      <c r="D30" s="48">
        <v>8</v>
      </c>
      <c r="E30" s="57">
        <v>5</v>
      </c>
      <c r="F30" s="37">
        <f>IF(ISBLANK(E30),"",SUM(D30-E30))</f>
        <v>3</v>
      </c>
      <c r="G30" s="22"/>
      <c r="H30" s="39">
        <f>IF(ISBLANK(I28),"",SUM(H28-I28))</f>
        <v>0</v>
      </c>
      <c r="I30" s="59">
        <v>0</v>
      </c>
      <c r="J30" s="41">
        <f>IF(ISBLANK(I30),"",SUM(H30-I30))</f>
        <v>0</v>
      </c>
      <c r="K30" s="31"/>
      <c r="L30" s="44">
        <f>IF(ISBLANK(M28),"",SUM(L28-M28))</f>
        <v>1</v>
      </c>
      <c r="M30" s="59">
        <v>1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0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>
        <v>45013</v>
      </c>
      <c r="D31" s="49">
        <f>F30</f>
        <v>3</v>
      </c>
      <c r="E31" s="58"/>
      <c r="F31" s="38" t="str">
        <f>IF(ISBLANK(E31),"",SUM(D31-E31))</f>
        <v/>
      </c>
      <c r="G31" s="23"/>
      <c r="H31" s="40">
        <f>J30</f>
        <v>0</v>
      </c>
      <c r="I31" s="60">
        <v>0</v>
      </c>
      <c r="J31" s="42">
        <f>IF(ISBLANK(I31),"",SUM(H31-I31))</f>
        <v>0</v>
      </c>
      <c r="K31" s="27"/>
      <c r="L31" s="45">
        <f>N30</f>
        <v>0</v>
      </c>
      <c r="M31" s="60">
        <v>0</v>
      </c>
      <c r="N31" s="47">
        <f>IF(ISBLANK(M31),"",SUM(L31-M31))</f>
        <v>0</v>
      </c>
      <c r="O31" s="32"/>
      <c r="P31" s="63" t="s">
        <v>30</v>
      </c>
      <c r="Q31" s="70">
        <f>IF(ISBLANK(I28),"",(I28/H28))</f>
        <v>1</v>
      </c>
      <c r="R31" s="70">
        <f>IF(ISBLANK(I30),"",SUM(I28+I30+I31)/H28)</f>
        <v>1</v>
      </c>
      <c r="S31" s="74">
        <f>IF(J31="",J30,J31)</f>
        <v>0</v>
      </c>
    </row>
    <row r="32" spans="1:19" ht="15" thickTop="1" x14ac:dyDescent="0.35">
      <c r="E32">
        <v>3</v>
      </c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67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International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>
        <v>45029</v>
      </c>
      <c r="D36" s="51">
        <v>38</v>
      </c>
      <c r="E36" s="52">
        <v>35</v>
      </c>
      <c r="F36" s="26"/>
      <c r="G36" s="20"/>
      <c r="H36" s="53">
        <v>1</v>
      </c>
      <c r="I36" s="52">
        <v>1</v>
      </c>
      <c r="J36" s="43">
        <f>IFERROR(R37-R39,"")</f>
        <v>0</v>
      </c>
      <c r="K36" s="29"/>
      <c r="L36" s="53">
        <v>1</v>
      </c>
      <c r="M36" s="54">
        <v>1</v>
      </c>
      <c r="N36" s="43">
        <f>IFERROR(R37-R38,"")</f>
        <v>0</v>
      </c>
      <c r="P36" s="62" t="s">
        <v>16</v>
      </c>
      <c r="Q36" s="68">
        <f>IF(ISBLANK(E36),"",SUM(E36/D36))</f>
        <v>0.92105263157894735</v>
      </c>
      <c r="R36" s="68">
        <f>IF(ISBLANK(E38),"",SUM(E36+E38+E39)/D36)</f>
        <v>1</v>
      </c>
      <c r="S36" s="71">
        <f>IF(F39="",F38,F39)</f>
        <v>0</v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>
        <f>IF(ISBLANK(I36),"",IF(ISBLANK(M36),"",((E36-I36-M36)/(D36-H36-L36))))</f>
        <v>0.91666666666666663</v>
      </c>
      <c r="R37" s="67">
        <f>IF(ISBLANK(I38),"",IF(ISBLANK(M38),"",(((E36+E38+E39)-(I36+I38+I39)-(M36+M38+M39))/(D36-H36-L36))))</f>
        <v>1</v>
      </c>
      <c r="S37" s="75">
        <f>IFERROR(S36-S38-S39,"")</f>
        <v>0</v>
      </c>
    </row>
    <row r="38" spans="1:19" ht="15.5" thickTop="1" thickBot="1" x14ac:dyDescent="0.4">
      <c r="A38" s="4"/>
      <c r="B38" s="2" t="s">
        <v>27</v>
      </c>
      <c r="C38" s="55">
        <v>45030</v>
      </c>
      <c r="D38" s="48">
        <v>3</v>
      </c>
      <c r="E38" s="57">
        <v>3</v>
      </c>
      <c r="F38" s="37">
        <f>IF(ISBLANK(E38),"",SUM(D38-E38))</f>
        <v>0</v>
      </c>
      <c r="G38" s="22"/>
      <c r="H38" s="39">
        <f>IF(ISBLANK(I36),"",SUM(H36-I36))</f>
        <v>0</v>
      </c>
      <c r="I38" s="59">
        <v>0</v>
      </c>
      <c r="J38" s="41">
        <f>IF(ISBLANK(I38),"",SUM(H38-I38))</f>
        <v>0</v>
      </c>
      <c r="K38" s="31"/>
      <c r="L38" s="44">
        <f>IF(ISBLANK(M36),"",SUM(L36-M36))</f>
        <v>0</v>
      </c>
      <c r="M38" s="59">
        <v>0</v>
      </c>
      <c r="N38" s="46">
        <f>IF(ISBLANK(M38),"",SUM(L38-M38))</f>
        <v>0</v>
      </c>
      <c r="O38" s="32"/>
      <c r="P38" s="62" t="s">
        <v>28</v>
      </c>
      <c r="Q38" s="69">
        <f>IF(ISBLANK(M36),"",(M36/L36))</f>
        <v>1</v>
      </c>
      <c r="R38" s="69">
        <f>IF(ISBLANK(M38),"",SUM(M36+M38+M39)/L36)</f>
        <v>1</v>
      </c>
      <c r="S38" s="72">
        <f>IF(N39="",N38,N39)</f>
        <v>0</v>
      </c>
    </row>
    <row r="39" spans="1:19" ht="15.5" thickTop="1" thickBot="1" x14ac:dyDescent="0.4">
      <c r="A39" s="4"/>
      <c r="B39" s="3" t="s">
        <v>29</v>
      </c>
      <c r="C39" s="56"/>
      <c r="D39" s="49">
        <f>F38</f>
        <v>0</v>
      </c>
      <c r="E39" s="58"/>
      <c r="F39" s="38" t="str">
        <f>IF(ISBLANK(E39),"",SUM(D39-E39))</f>
        <v/>
      </c>
      <c r="G39" s="23"/>
      <c r="H39" s="40">
        <f>J38</f>
        <v>0</v>
      </c>
      <c r="I39" s="60"/>
      <c r="J39" s="42" t="str">
        <f>IF(ISBLANK(I39),"",SUM(H39-I39))</f>
        <v/>
      </c>
      <c r="K39" s="27"/>
      <c r="L39" s="45">
        <f>N38</f>
        <v>0</v>
      </c>
      <c r="M39" s="60"/>
      <c r="N39" s="47" t="str">
        <f>IF(ISBLANK(M39),"",SUM(L39-M39))</f>
        <v/>
      </c>
      <c r="O39" s="32"/>
      <c r="P39" s="63" t="s">
        <v>30</v>
      </c>
      <c r="Q39" s="70">
        <f>IF(ISBLANK(I36),"",(I36/H36))</f>
        <v>1</v>
      </c>
      <c r="R39" s="70">
        <f>IF(ISBLANK(I38),"",SUM(I36+I38+I39)/H36)</f>
        <v>1</v>
      </c>
      <c r="S39" s="74">
        <f>IF(J39="",J38,J39)</f>
        <v>0</v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68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>Essential Standard: Personal Finance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>
        <v>45044</v>
      </c>
      <c r="D44" s="51">
        <v>38</v>
      </c>
      <c r="E44" s="52">
        <v>29</v>
      </c>
      <c r="F44" s="26"/>
      <c r="G44" s="20"/>
      <c r="H44" s="53">
        <v>1</v>
      </c>
      <c r="I44" s="52">
        <v>1</v>
      </c>
      <c r="J44" s="43">
        <f>IFERROR(R45-R47,"")</f>
        <v>0</v>
      </c>
      <c r="K44" s="29"/>
      <c r="L44" s="53">
        <v>1</v>
      </c>
      <c r="M44" s="54">
        <v>1</v>
      </c>
      <c r="N44" s="43">
        <f>IFERROR(R45-R46,"")</f>
        <v>0</v>
      </c>
      <c r="P44" s="62" t="s">
        <v>16</v>
      </c>
      <c r="Q44" s="68">
        <f>IF(ISBLANK(E44),"",SUM(E44/D44))</f>
        <v>0.76315789473684215</v>
      </c>
      <c r="R44" s="68">
        <f>IF(ISBLANK(E46),"",SUM(E44+E46+E47)/D44)</f>
        <v>1</v>
      </c>
      <c r="S44" s="71">
        <f>IF(F47="",F46,F47)</f>
        <v>0</v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>
        <f>IF(ISBLANK(I44),"",IF(ISBLANK(M44),"",((E44-I44-M44)/(D44-H44-L44))))</f>
        <v>0.75</v>
      </c>
      <c r="R45" s="67">
        <f>IF(ISBLANK(I46),"",IF(ISBLANK(M46),"",(((E44+E46+E47)-(I44+I46+I47)-(M44+M46+M47))/(D44-H44-L44))))</f>
        <v>1</v>
      </c>
      <c r="S45" s="75">
        <f>IFERROR(S44-S46-S47,"")</f>
        <v>0</v>
      </c>
    </row>
    <row r="46" spans="1:19" ht="15.5" thickTop="1" thickBot="1" x14ac:dyDescent="0.4">
      <c r="A46" s="4"/>
      <c r="B46" s="2" t="s">
        <v>27</v>
      </c>
      <c r="C46" s="55">
        <v>45047</v>
      </c>
      <c r="D46" s="48">
        <f>IF(ISBLANK(E44),"",SUM(D44-E44))</f>
        <v>9</v>
      </c>
      <c r="E46" s="57">
        <v>8</v>
      </c>
      <c r="F46" s="37">
        <f>IF(ISBLANK(E46),"",SUM(D46-E46))</f>
        <v>1</v>
      </c>
      <c r="G46" s="22"/>
      <c r="H46" s="39">
        <f>IF(ISBLANK(I44),"",SUM(H44-I44))</f>
        <v>0</v>
      </c>
      <c r="I46" s="59">
        <v>0</v>
      </c>
      <c r="J46" s="41">
        <f>IF(ISBLANK(I46),"",SUM(H46-I46))</f>
        <v>0</v>
      </c>
      <c r="K46" s="31"/>
      <c r="L46" s="44">
        <f>IF(ISBLANK(M44),"",SUM(L44-M44))</f>
        <v>0</v>
      </c>
      <c r="M46" s="108">
        <v>0</v>
      </c>
      <c r="N46" s="46">
        <f>IF(ISBLANK(M46),"",SUM(L46-M46))</f>
        <v>0</v>
      </c>
      <c r="O46" s="32"/>
      <c r="P46" s="62" t="s">
        <v>28</v>
      </c>
      <c r="Q46" s="69">
        <f>IF(ISBLANK(M44),"",(M44/L44))</f>
        <v>1</v>
      </c>
      <c r="R46" s="69">
        <f>IF(ISBLANK(M46),"",SUM(M44+M46+M47)/L44)</f>
        <v>1</v>
      </c>
      <c r="S46" s="72">
        <f>IF(N47="",N46,N47)</f>
        <v>0</v>
      </c>
    </row>
    <row r="47" spans="1:19" ht="15.5" thickTop="1" thickBot="1" x14ac:dyDescent="0.4">
      <c r="A47" s="4"/>
      <c r="B47" s="3" t="s">
        <v>29</v>
      </c>
      <c r="C47" s="56">
        <v>45056</v>
      </c>
      <c r="D47" s="49">
        <f>F46</f>
        <v>1</v>
      </c>
      <c r="E47" s="58">
        <v>1</v>
      </c>
      <c r="F47" s="38">
        <f>IF(ISBLANK(E47),"",SUM(D47-E47))</f>
        <v>0</v>
      </c>
      <c r="G47" s="23"/>
      <c r="H47" s="40">
        <f>J46</f>
        <v>0</v>
      </c>
      <c r="I47" s="60">
        <v>0</v>
      </c>
      <c r="J47" s="42">
        <f>IF(ISBLANK(I47),"",SUM(H47-I47))</f>
        <v>0</v>
      </c>
      <c r="K47" s="27"/>
      <c r="L47" s="45">
        <f>N46</f>
        <v>0</v>
      </c>
      <c r="M47" s="60">
        <v>0</v>
      </c>
      <c r="N47" s="47">
        <f>IF(ISBLANK(M47),"",SUM(L47-M47))</f>
        <v>0</v>
      </c>
      <c r="O47" s="32"/>
      <c r="P47" s="63" t="s">
        <v>30</v>
      </c>
      <c r="Q47" s="70">
        <f>IF(ISBLANK(I44),"",(I44/H44))</f>
        <v>1</v>
      </c>
      <c r="R47" s="70">
        <f>IF(ISBLANK(I46),"",SUM(I44+I46+I47)/H44)</f>
        <v>1</v>
      </c>
      <c r="S47" s="74">
        <f>IF(J47="",J46,J47)</f>
        <v>0</v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 t="s">
        <v>37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>Essential Standard: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E09A-B487-49FC-BE12-72F5BACF96C1}">
  <sheetPr>
    <tabColor rgb="FFFFC000"/>
  </sheetPr>
  <dimension ref="A1:S71"/>
  <sheetViews>
    <sheetView topLeftCell="A50" zoomScale="80" zoomScaleNormal="80" workbookViewId="0">
      <selection activeCell="M32" sqref="M32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70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Directional Terms Overall Proficiency</v>
      </c>
      <c r="Q2" s="118"/>
      <c r="R2" s="118"/>
      <c r="S2" s="119"/>
    </row>
    <row r="3" spans="1:19" ht="42" customHeight="1" thickTop="1" thickBot="1" x14ac:dyDescent="0.4">
      <c r="B3" s="5"/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44929</v>
      </c>
      <c r="D4" s="51">
        <v>114</v>
      </c>
      <c r="E4" s="52">
        <v>113</v>
      </c>
      <c r="F4" s="26"/>
      <c r="G4" s="20"/>
      <c r="H4" s="53">
        <v>8</v>
      </c>
      <c r="I4" s="52">
        <v>7</v>
      </c>
      <c r="J4" s="43">
        <f>IFERROR(R5-R7,"")</f>
        <v>3.9215686274509887E-2</v>
      </c>
      <c r="K4" s="29"/>
      <c r="L4" s="53">
        <v>4</v>
      </c>
      <c r="M4" s="54">
        <v>4</v>
      </c>
      <c r="N4" s="43">
        <f>IFERROR(R5-R6,"")</f>
        <v>3.9215686274509887E-2</v>
      </c>
      <c r="P4" s="62" t="s">
        <v>16</v>
      </c>
      <c r="Q4" s="68">
        <f>IF(ISBLANK(E4),"",SUM(E4/D4))</f>
        <v>0.99122807017543857</v>
      </c>
      <c r="R4" s="68">
        <f>IF(ISBLANK(E6),"",SUM(E4+E6+E7)/D4)</f>
        <v>1.0350877192982457</v>
      </c>
      <c r="S4" s="71">
        <f>IF(F7="",F6,F7)</f>
        <v>-4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1</v>
      </c>
      <c r="R5" s="67">
        <f>IF(ISBLANK(I6),"",IF(ISBLANK(M6),"",(((E4+E6+E7)-(I4+I6+I7)-(M4+M6+M7))/(D4-H4-L4))))</f>
        <v>1.0392156862745099</v>
      </c>
      <c r="S5" s="75">
        <f>IFERROR(S4-S6-S7,"")</f>
        <v>-4</v>
      </c>
    </row>
    <row r="6" spans="1:19" ht="21" customHeight="1" thickTop="1" thickBot="1" x14ac:dyDescent="0.4">
      <c r="A6" s="4"/>
      <c r="B6" s="2" t="s">
        <v>27</v>
      </c>
      <c r="C6" s="55">
        <v>44937</v>
      </c>
      <c r="D6" s="48">
        <f>IF(ISBLANK(E4),"",SUM(D4-E4))</f>
        <v>1</v>
      </c>
      <c r="E6" s="57">
        <v>1</v>
      </c>
      <c r="F6" s="37">
        <f>IF(ISBLANK(E6),"",SUM(D6-E6))</f>
        <v>0</v>
      </c>
      <c r="G6" s="22"/>
      <c r="H6" s="39">
        <f>IF(ISBLANK(I4),"",SUM(H4-I4))</f>
        <v>1</v>
      </c>
      <c r="I6" s="59">
        <v>0</v>
      </c>
      <c r="J6" s="41">
        <f>IF(ISBLANK(I6),"",SUM(H6-I6))</f>
        <v>1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>
        <f>IF(ISBLANK(M4),"",(M4/L4))</f>
        <v>1</v>
      </c>
      <c r="R6" s="69">
        <f>IF(ISBLANK(M6),"",SUM(M4+M6+M7)/L4)</f>
        <v>1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45064</v>
      </c>
      <c r="D7" s="49">
        <f>F6</f>
        <v>0</v>
      </c>
      <c r="E7" s="58">
        <v>4</v>
      </c>
      <c r="F7" s="38">
        <f>IF(ISBLANK(E7),"",SUM(D7-E7))</f>
        <v>-4</v>
      </c>
      <c r="G7" s="23"/>
      <c r="H7" s="40">
        <f>J6</f>
        <v>1</v>
      </c>
      <c r="I7" s="60">
        <v>1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0.875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71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Cardiovascular Overall Proficiency</v>
      </c>
      <c r="Q10" s="121"/>
      <c r="R10" s="121"/>
      <c r="S10" s="122"/>
    </row>
    <row r="11" spans="1:19" ht="44.5" thickTop="1" thickBot="1" x14ac:dyDescent="0.4">
      <c r="B11" s="5"/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44938</v>
      </c>
      <c r="D12" s="51">
        <v>114</v>
      </c>
      <c r="E12" s="52">
        <v>113</v>
      </c>
      <c r="F12" s="26"/>
      <c r="G12" s="20"/>
      <c r="H12" s="53">
        <v>8</v>
      </c>
      <c r="I12" s="52">
        <v>8</v>
      </c>
      <c r="J12" s="43">
        <f>IFERROR(R13-R15,"")</f>
        <v>0</v>
      </c>
      <c r="K12" s="29"/>
      <c r="L12" s="53">
        <v>4</v>
      </c>
      <c r="M12" s="54">
        <v>4</v>
      </c>
      <c r="N12" s="43">
        <f>IFERROR(R13-R14,"")</f>
        <v>0</v>
      </c>
      <c r="P12" s="62" t="s">
        <v>16</v>
      </c>
      <c r="Q12" s="68">
        <f>IF(ISBLANK(E12),"",SUM(E12/D12))</f>
        <v>0.99122807017543857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0.99019607843137258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44939</v>
      </c>
      <c r="D14" s="48">
        <f>IF(ISBLANK(E12),"",SUM(D12-E12))</f>
        <v>1</v>
      </c>
      <c r="E14" s="57">
        <v>1</v>
      </c>
      <c r="F14" s="37">
        <f>IF(ISBLANK(E14),"",SUM(D14-E14))</f>
        <v>0</v>
      </c>
      <c r="G14" s="22"/>
      <c r="H14" s="39">
        <f>IF(ISBLANK(I12),"",SUM(H12-I12))</f>
        <v>0</v>
      </c>
      <c r="I14" s="59">
        <v>0</v>
      </c>
      <c r="J14" s="41">
        <f>IF(ISBLANK(I14),"",SUM(H14-I14))</f>
        <v>0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>
        <f>IF(ISBLANK(M12),"",(M12/L12))</f>
        <v>1</v>
      </c>
      <c r="R14" s="69">
        <f>IF(ISBLANK(M14),"",SUM(M12+M14+M15)/L12)</f>
        <v>1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/>
      <c r="D15" s="49">
        <f>F14</f>
        <v>0</v>
      </c>
      <c r="E15" s="58"/>
      <c r="F15" s="38" t="str">
        <f>IF(ISBLANK(E15),"",SUM(D15-E15))</f>
        <v/>
      </c>
      <c r="G15" s="23"/>
      <c r="H15" s="40">
        <f>J14</f>
        <v>0</v>
      </c>
      <c r="I15" s="60"/>
      <c r="J15" s="42" t="str">
        <f>IF(ISBLANK(I15),"",SUM(H15-I15))</f>
        <v/>
      </c>
      <c r="K15" s="27"/>
      <c r="L15" s="45">
        <f>N14</f>
        <v>0</v>
      </c>
      <c r="M15" s="60"/>
      <c r="N15" s="47" t="str">
        <f>IF(ISBLANK(M15),"",SUM(L15-M15))</f>
        <v/>
      </c>
      <c r="O15" s="32"/>
      <c r="P15" s="63" t="s">
        <v>30</v>
      </c>
      <c r="Q15" s="70">
        <f>IF(ISBLANK(I12),"",(I12/H12))</f>
        <v>1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 t="s">
        <v>72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>Essential Standard: Respiratory Overall Proficiency</v>
      </c>
      <c r="Q18" s="118"/>
      <c r="R18" s="118"/>
      <c r="S18" s="119"/>
    </row>
    <row r="19" spans="1:19" ht="44.5" thickTop="1" thickBot="1" x14ac:dyDescent="0.4">
      <c r="B19" s="5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>
        <v>44963</v>
      </c>
      <c r="D20" s="51">
        <v>114</v>
      </c>
      <c r="E20" s="52">
        <v>113</v>
      </c>
      <c r="F20" s="26"/>
      <c r="G20" s="20"/>
      <c r="H20" s="53">
        <v>7</v>
      </c>
      <c r="I20" s="52">
        <v>7</v>
      </c>
      <c r="J20" s="43">
        <f>IFERROR(R21-R23,"")</f>
        <v>0</v>
      </c>
      <c r="K20" s="29"/>
      <c r="L20" s="53">
        <v>4</v>
      </c>
      <c r="M20" s="54">
        <v>4</v>
      </c>
      <c r="N20" s="43">
        <f>IFERROR(R21-R22,"")</f>
        <v>0</v>
      </c>
      <c r="P20" s="62" t="s">
        <v>16</v>
      </c>
      <c r="Q20" s="68">
        <f>IF(ISBLANK(E20),"",SUM(E20/D20))</f>
        <v>0.99122807017543857</v>
      </c>
      <c r="R20" s="68">
        <f>IF(ISBLANK(E22),"",SUM(E20+E22+E23)/D20)</f>
        <v>1</v>
      </c>
      <c r="S20" s="71">
        <f>IF(F23="",F22,F23)</f>
        <v>0</v>
      </c>
    </row>
    <row r="21" spans="1:19" ht="43.5" x14ac:dyDescent="0.35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>
        <f>IF(ISBLANK(I20),"",IF(ISBLANK(M20),"",((E20-I20-M20)/(D20-H20-L20))))</f>
        <v>0.99029126213592233</v>
      </c>
      <c r="R21" s="67">
        <f>IF(ISBLANK(I22),"",IF(ISBLANK(M22),"",(((E20+E22+E23)-(I20+I22+I23)-(M20+M22+M23))/(D20-H20-L20))))</f>
        <v>1</v>
      </c>
      <c r="S21" s="75">
        <f>IFERROR(S20-S22-S23,"")</f>
        <v>0</v>
      </c>
    </row>
    <row r="22" spans="1:19" ht="15.5" thickTop="1" thickBot="1" x14ac:dyDescent="0.4">
      <c r="A22" s="4"/>
      <c r="B22" s="2" t="s">
        <v>27</v>
      </c>
      <c r="C22" s="55">
        <v>45026</v>
      </c>
      <c r="D22" s="48">
        <f>IF(ISBLANK(E20),"",SUM(D20-E20))</f>
        <v>1</v>
      </c>
      <c r="E22" s="57">
        <v>1</v>
      </c>
      <c r="F22" s="37">
        <f>IF(ISBLANK(E22),"",SUM(D22-E22))</f>
        <v>0</v>
      </c>
      <c r="G22" s="22"/>
      <c r="H22" s="39">
        <f>IF(ISBLANK(I20),"",SUM(H20-I20))</f>
        <v>0</v>
      </c>
      <c r="I22" s="59">
        <v>0</v>
      </c>
      <c r="J22" s="41">
        <f>IF(ISBLANK(I22),"",SUM(H22-I22))</f>
        <v>0</v>
      </c>
      <c r="K22" s="31"/>
      <c r="L22" s="44">
        <f>IF(ISBLANK(M20),"",SUM(L20-M20))</f>
        <v>0</v>
      </c>
      <c r="M22" s="59">
        <v>0</v>
      </c>
      <c r="N22" s="46">
        <f>IF(ISBLANK(M22),"",SUM(L22-M22))</f>
        <v>0</v>
      </c>
      <c r="O22" s="32"/>
      <c r="P22" s="62" t="s">
        <v>28</v>
      </c>
      <c r="Q22" s="69">
        <f>IF(ISBLANK(M20),"",(M20/L20))</f>
        <v>1</v>
      </c>
      <c r="R22" s="69">
        <f>IF(ISBLANK(M22),"",SUM(M20+M22+M23)/L20)</f>
        <v>1</v>
      </c>
      <c r="S22" s="72">
        <f>IF(N23="",N22,N23)</f>
        <v>0</v>
      </c>
    </row>
    <row r="23" spans="1:19" ht="15.5" thickTop="1" thickBot="1" x14ac:dyDescent="0.4">
      <c r="A23" s="4"/>
      <c r="B23" s="3" t="s">
        <v>29</v>
      </c>
      <c r="C23" s="56"/>
      <c r="D23" s="49">
        <f>F22</f>
        <v>0</v>
      </c>
      <c r="E23" s="58"/>
      <c r="F23" s="38" t="str">
        <f>IF(ISBLANK(E23),"",SUM(D23-E23))</f>
        <v/>
      </c>
      <c r="G23" s="23"/>
      <c r="H23" s="40">
        <f>J22</f>
        <v>0</v>
      </c>
      <c r="I23" s="60"/>
      <c r="J23" s="42">
        <v>0</v>
      </c>
      <c r="K23" s="27"/>
      <c r="L23" s="45">
        <f>N22</f>
        <v>0</v>
      </c>
      <c r="M23" s="60"/>
      <c r="N23" s="47" t="str">
        <f>IF(ISBLANK(M23),"",SUM(L23-M23))</f>
        <v/>
      </c>
      <c r="O23" s="32"/>
      <c r="P23" s="63" t="s">
        <v>30</v>
      </c>
      <c r="Q23" s="70">
        <f>IF(ISBLANK(I20),"",(I20/H20))</f>
        <v>1</v>
      </c>
      <c r="R23" s="70">
        <f>IF(ISBLANK(I22),"",SUM(I20+I22+I23)/H20)</f>
        <v>1</v>
      </c>
      <c r="S23" s="74">
        <f>IF(J23="",J22,J23)</f>
        <v>0</v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 t="s">
        <v>73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>Essential Standard: Integumentary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>
        <v>44964</v>
      </c>
      <c r="D28" s="51">
        <v>113</v>
      </c>
      <c r="E28" s="52">
        <v>108</v>
      </c>
      <c r="F28" s="26"/>
      <c r="G28" s="20"/>
      <c r="H28" s="53">
        <v>7</v>
      </c>
      <c r="I28" s="52">
        <v>7</v>
      </c>
      <c r="J28" s="43">
        <f>IFERROR(R29-R31,"")</f>
        <v>-9.8039215686274161E-3</v>
      </c>
      <c r="K28" s="29"/>
      <c r="L28" s="53">
        <v>4</v>
      </c>
      <c r="M28" s="54">
        <v>4</v>
      </c>
      <c r="N28" s="43">
        <f>IFERROR(R29-R30,"")</f>
        <v>-9.8039215686274161E-3</v>
      </c>
      <c r="P28" s="62" t="s">
        <v>16</v>
      </c>
      <c r="Q28" s="68">
        <f>IF(ISBLANK(E28),"",SUM(E28/D28))</f>
        <v>0.95575221238938057</v>
      </c>
      <c r="R28" s="68">
        <f>IF(ISBLANK(E30),"",SUM(E28+E30+E31)/D28)</f>
        <v>0.99115044247787609</v>
      </c>
      <c r="S28" s="71">
        <f>IF(F31="",F30,F31)</f>
        <v>1</v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>
        <f>IF(ISBLANK(I28),"",IF(ISBLANK(M28),"",((E28-I28-M28)/(D28-H28-L28))))</f>
        <v>0.9509803921568627</v>
      </c>
      <c r="R29" s="67">
        <f>IF(ISBLANK(I30),"",IF(ISBLANK(M30),"",(((E28+E30+E31)-(I28+I30+I31)-(M28+M30+M31))/(D28-H28-L28))))</f>
        <v>0.99019607843137258</v>
      </c>
      <c r="S29" s="75">
        <f>IFERROR(S28-S30-S31,"")</f>
        <v>1</v>
      </c>
    </row>
    <row r="30" spans="1:19" ht="15.5" thickTop="1" thickBot="1" x14ac:dyDescent="0.4">
      <c r="A30" s="4"/>
      <c r="B30" s="2" t="s">
        <v>27</v>
      </c>
      <c r="C30" s="55">
        <v>44978</v>
      </c>
      <c r="D30" s="48">
        <f>IF(ISBLANK(E28),"",SUM(D28-E28))</f>
        <v>5</v>
      </c>
      <c r="E30" s="57">
        <v>2</v>
      </c>
      <c r="F30" s="37">
        <f>IF(ISBLANK(E30),"",SUM(D30-E30))</f>
        <v>3</v>
      </c>
      <c r="G30" s="22"/>
      <c r="H30" s="39">
        <f>IF(ISBLANK(I28),"",SUM(H28-I28))</f>
        <v>0</v>
      </c>
      <c r="I30" s="59">
        <v>0</v>
      </c>
      <c r="J30" s="41">
        <f>IF(ISBLANK(I30),"",SUM(H30-I30))</f>
        <v>0</v>
      </c>
      <c r="K30" s="31"/>
      <c r="L30" s="44">
        <f>IF(ISBLANK(M28),"",SUM(L28-M28))</f>
        <v>0</v>
      </c>
      <c r="M30" s="59">
        <v>0</v>
      </c>
      <c r="N30" s="46">
        <f>IF(ISBLANK(M30),"",SUM(L30-M30))</f>
        <v>0</v>
      </c>
      <c r="O30" s="32"/>
      <c r="P30" s="62" t="s">
        <v>28</v>
      </c>
      <c r="Q30" s="69">
        <f>IF(ISBLANK(M28),"",(M28/L28))</f>
        <v>1</v>
      </c>
      <c r="R30" s="69">
        <f>IF(ISBLANK(M30),"",SUM(M28+M30+M31)/L28)</f>
        <v>1</v>
      </c>
      <c r="S30" s="72">
        <f>IF(N31="",N30,N31)</f>
        <v>0</v>
      </c>
    </row>
    <row r="31" spans="1:19" ht="15.5" thickTop="1" thickBot="1" x14ac:dyDescent="0.4">
      <c r="A31" s="4"/>
      <c r="B31" s="3" t="s">
        <v>29</v>
      </c>
      <c r="C31" s="56">
        <v>45061</v>
      </c>
      <c r="D31" s="49">
        <f>F30</f>
        <v>3</v>
      </c>
      <c r="E31" s="58">
        <v>2</v>
      </c>
      <c r="F31" s="38">
        <f>IF(ISBLANK(E31),"",SUM(D31-E31))</f>
        <v>1</v>
      </c>
      <c r="G31" s="23"/>
      <c r="H31" s="40">
        <f>J30</f>
        <v>0</v>
      </c>
      <c r="I31" s="60">
        <v>0</v>
      </c>
      <c r="J31" s="42">
        <f>IF(ISBLANK(I31),"",SUM(H31-I31))</f>
        <v>0</v>
      </c>
      <c r="K31" s="27"/>
      <c r="L31" s="45">
        <f>N30</f>
        <v>0</v>
      </c>
      <c r="M31" s="60">
        <v>0</v>
      </c>
      <c r="N31" s="47">
        <f>IF(ISBLANK(M31),"",SUM(L31-M31))</f>
        <v>0</v>
      </c>
      <c r="O31" s="32"/>
      <c r="P31" s="63" t="s">
        <v>30</v>
      </c>
      <c r="Q31" s="70">
        <f>IF(ISBLANK(I28),"",(I28/H28))</f>
        <v>1</v>
      </c>
      <c r="R31" s="70">
        <f>IF(ISBLANK(I30),"",SUM(I28+I30+I31)/H28)</f>
        <v>1</v>
      </c>
      <c r="S31" s="74">
        <f>IF(J31="",J30,J31)</f>
        <v>0</v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 t="s">
        <v>74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>Essential Standard: Skeletal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>
        <v>44985</v>
      </c>
      <c r="D36" s="51">
        <v>112</v>
      </c>
      <c r="E36" s="52">
        <v>107</v>
      </c>
      <c r="F36" s="26"/>
      <c r="G36" s="20"/>
      <c r="H36" s="53">
        <v>7</v>
      </c>
      <c r="I36" s="52">
        <v>4</v>
      </c>
      <c r="J36" s="43">
        <f>IFERROR(R37-R39,"")</f>
        <v>0</v>
      </c>
      <c r="K36" s="29"/>
      <c r="L36" s="53">
        <v>4</v>
      </c>
      <c r="M36" s="54">
        <v>2</v>
      </c>
      <c r="N36" s="43">
        <f>IFERROR(R37-R38,"")</f>
        <v>0</v>
      </c>
      <c r="P36" s="62" t="s">
        <v>16</v>
      </c>
      <c r="Q36" s="68">
        <f>IF(ISBLANK(E36),"",SUM(E36/D36))</f>
        <v>0.9553571428571429</v>
      </c>
      <c r="R36" s="68">
        <f>IF(ISBLANK(E38),"",SUM(E36+E38+E39)/D36)</f>
        <v>1</v>
      </c>
      <c r="S36" s="71">
        <f>IF(F39="",F38,F39)</f>
        <v>0</v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>
        <f>IF(ISBLANK(I36),"",IF(ISBLANK(M36),"",((E36-I36-M36)/(D36-H36-L36))))</f>
        <v>1</v>
      </c>
      <c r="R37" s="67">
        <f>IF(ISBLANK(I38),"",IF(ISBLANK(M38),"",(((E36+E38+E39)-(I36+I38+I39)-(M36+M38+M39))/(D36-H36-L36))))</f>
        <v>1</v>
      </c>
      <c r="S37" s="75">
        <f>IFERROR(S36-S38-S39,"")</f>
        <v>0</v>
      </c>
    </row>
    <row r="38" spans="1:19" ht="15.5" thickTop="1" thickBot="1" x14ac:dyDescent="0.4">
      <c r="A38" s="4"/>
      <c r="B38" s="2" t="s">
        <v>27</v>
      </c>
      <c r="C38" s="55">
        <v>44992</v>
      </c>
      <c r="D38" s="48">
        <f>IF(ISBLANK(E36),"",SUM(D36-E36))</f>
        <v>5</v>
      </c>
      <c r="E38" s="57">
        <v>5</v>
      </c>
      <c r="F38" s="37">
        <f>IF(ISBLANK(E38),"",SUM(D38-E38))</f>
        <v>0</v>
      </c>
      <c r="G38" s="22"/>
      <c r="H38" s="39">
        <f>IF(ISBLANK(I36),"",SUM(H36-I36))</f>
        <v>3</v>
      </c>
      <c r="I38" s="59">
        <v>3</v>
      </c>
      <c r="J38" s="41">
        <f>IF(ISBLANK(I38),"",SUM(H38-I38))</f>
        <v>0</v>
      </c>
      <c r="K38" s="31"/>
      <c r="L38" s="44">
        <f>IF(ISBLANK(M36),"",SUM(L36-M36))</f>
        <v>2</v>
      </c>
      <c r="M38" s="59">
        <v>2</v>
      </c>
      <c r="N38" s="46">
        <f>IF(ISBLANK(M38),"",SUM(L38-M38))</f>
        <v>0</v>
      </c>
      <c r="O38" s="32"/>
      <c r="P38" s="62" t="s">
        <v>28</v>
      </c>
      <c r="Q38" s="69">
        <f>IF(ISBLANK(M36),"",(M36/L36))</f>
        <v>0.5</v>
      </c>
      <c r="R38" s="69">
        <f>IF(ISBLANK(M38),"",SUM(M36+M38+M39)/L36)</f>
        <v>1</v>
      </c>
      <c r="S38" s="72">
        <f>IF(N39="",N38,N39)</f>
        <v>0</v>
      </c>
    </row>
    <row r="39" spans="1:19" ht="15.5" thickTop="1" thickBot="1" x14ac:dyDescent="0.4">
      <c r="A39" s="4"/>
      <c r="B39" s="3" t="s">
        <v>29</v>
      </c>
      <c r="C39" s="56"/>
      <c r="D39" s="49">
        <f>F38</f>
        <v>0</v>
      </c>
      <c r="E39" s="58">
        <v>0</v>
      </c>
      <c r="F39" s="38">
        <f>IF(ISBLANK(E39),"",SUM(D39-E39))</f>
        <v>0</v>
      </c>
      <c r="G39" s="23"/>
      <c r="H39" s="40">
        <f>J38</f>
        <v>0</v>
      </c>
      <c r="I39" s="60">
        <v>0</v>
      </c>
      <c r="J39" s="42">
        <f>IF(ISBLANK(I39),"",SUM(H39-I39))</f>
        <v>0</v>
      </c>
      <c r="K39" s="27"/>
      <c r="L39" s="45">
        <f>N38</f>
        <v>0</v>
      </c>
      <c r="M39" s="60">
        <v>0</v>
      </c>
      <c r="N39" s="47">
        <f>IF(ISBLANK(M39),"",SUM(L39-M39))</f>
        <v>0</v>
      </c>
      <c r="O39" s="32"/>
      <c r="P39" s="63" t="s">
        <v>30</v>
      </c>
      <c r="Q39" s="70">
        <f>IF(ISBLANK(I36),"",(I36/H36))</f>
        <v>0.5714285714285714</v>
      </c>
      <c r="R39" s="70">
        <f>IF(ISBLANK(I38),"",SUM(I36+I38+I39)/H36)</f>
        <v>1</v>
      </c>
      <c r="S39" s="74">
        <f>IF(J39="",J38,J39)</f>
        <v>0</v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 t="s">
        <v>37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>Essential Standard: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/>
      <c r="D44" s="51">
        <v>111</v>
      </c>
      <c r="E44" s="52"/>
      <c r="F44" s="26"/>
      <c r="G44" s="20"/>
      <c r="H44" s="53"/>
      <c r="I44" s="52"/>
      <c r="J44" s="43" t="str">
        <f>IFERROR(R45-R47,"")</f>
        <v/>
      </c>
      <c r="K44" s="29"/>
      <c r="L44" s="53"/>
      <c r="M44" s="54"/>
      <c r="N44" s="43" t="str">
        <f>IFERROR(R45-R46,"")</f>
        <v/>
      </c>
      <c r="P44" s="62" t="s">
        <v>16</v>
      </c>
      <c r="Q44" s="68" t="str">
        <f>IF(ISBLANK(E44),"",SUM(E44/D44))</f>
        <v/>
      </c>
      <c r="R44" s="68" t="str">
        <f>IF(ISBLANK(E46),"",SUM(E44+E46+E47)/D44)</f>
        <v/>
      </c>
      <c r="S44" s="71" t="str">
        <f>IF(F47="",F46,F47)</f>
        <v/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 t="str">
        <f>IF(ISBLANK(I44),"",IF(ISBLANK(M44),"",((E44-I44-M44)/(D44-H44-L44))))</f>
        <v/>
      </c>
      <c r="R45" s="67" t="str">
        <f>IF(ISBLANK(I46),"",IF(ISBLANK(M46),"",(((E44+E46+E47)-(I44+I46+I47)-(M44+M46+M47))/(D44-H44-L44))))</f>
        <v/>
      </c>
      <c r="S45" s="75" t="str">
        <f>IFERROR(S44-S46-S47,"")</f>
        <v/>
      </c>
    </row>
    <row r="46" spans="1:19" ht="15.5" thickTop="1" thickBot="1" x14ac:dyDescent="0.4">
      <c r="A46" s="4"/>
      <c r="B46" s="2" t="s">
        <v>27</v>
      </c>
      <c r="C46" s="55"/>
      <c r="D46" s="48" t="str">
        <f>IF(ISBLANK(E44),"",SUM(D44-E44))</f>
        <v/>
      </c>
      <c r="E46" s="57"/>
      <c r="F46" s="37" t="str">
        <f>IF(ISBLANK(E46),"",SUM(D46-E46))</f>
        <v/>
      </c>
      <c r="G46" s="22"/>
      <c r="H46" s="39" t="str">
        <f>IF(ISBLANK(I44),"",SUM(H44-I44))</f>
        <v/>
      </c>
      <c r="I46" s="59"/>
      <c r="J46" s="41" t="str">
        <f>IF(ISBLANK(I46),"",SUM(H46-I46))</f>
        <v/>
      </c>
      <c r="K46" s="31"/>
      <c r="L46" s="44" t="str">
        <f>IF(ISBLANK(M44),"",SUM(L44-M44))</f>
        <v/>
      </c>
      <c r="M46" s="59"/>
      <c r="N46" s="46" t="str">
        <f>IF(ISBLANK(M46),"",SUM(L46-M46))</f>
        <v/>
      </c>
      <c r="O46" s="32"/>
      <c r="P46" s="62" t="s">
        <v>28</v>
      </c>
      <c r="Q46" s="69" t="str">
        <f>IF(ISBLANK(M44),"",(M44/L44))</f>
        <v/>
      </c>
      <c r="R46" s="69" t="str">
        <f>IF(ISBLANK(M46),"",SUM(M44+M46+M47)/L44)</f>
        <v/>
      </c>
      <c r="S46" s="72" t="str">
        <f>IF(N47="",N46,N47)</f>
        <v/>
      </c>
    </row>
    <row r="47" spans="1:19" ht="15.5" thickTop="1" thickBot="1" x14ac:dyDescent="0.4">
      <c r="A47" s="4"/>
      <c r="B47" s="3" t="s">
        <v>29</v>
      </c>
      <c r="C47" s="56"/>
      <c r="D47" s="49" t="str">
        <f>F46</f>
        <v/>
      </c>
      <c r="E47" s="58"/>
      <c r="F47" s="38" t="str">
        <f>IF(ISBLANK(E47),"",SUM(D47-E47))</f>
        <v/>
      </c>
      <c r="G47" s="23"/>
      <c r="H47" s="40" t="str">
        <f>J46</f>
        <v/>
      </c>
      <c r="I47" s="60"/>
      <c r="J47" s="42" t="str">
        <f>IF(ISBLANK(I47),"",SUM(H47-I47))</f>
        <v/>
      </c>
      <c r="K47" s="27"/>
      <c r="L47" s="45" t="str">
        <f>N46</f>
        <v/>
      </c>
      <c r="M47" s="60"/>
      <c r="N47" s="47" t="str">
        <f>IF(ISBLANK(M47),"",SUM(L47-M47))</f>
        <v/>
      </c>
      <c r="O47" s="32"/>
      <c r="P47" s="63" t="s">
        <v>30</v>
      </c>
      <c r="Q47" s="70" t="str">
        <f>IF(ISBLANK(I44),"",(I44/H44))</f>
        <v/>
      </c>
      <c r="R47" s="70" t="str">
        <f>IF(ISBLANK(I46),"",SUM(I44+I46+I47)/H44)</f>
        <v/>
      </c>
      <c r="S47" s="74" t="str">
        <f>IF(J47="",J46,J47)</f>
        <v/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 t="s">
        <v>37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>Essential Standard: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BB19-EE86-4FC5-9142-7294432AB81E}">
  <sheetPr>
    <tabColor rgb="FFFFC000"/>
  </sheetPr>
  <dimension ref="A1:S71"/>
  <sheetViews>
    <sheetView tabSelected="1" topLeftCell="A7" zoomScale="80" zoomScaleNormal="80" workbookViewId="0">
      <selection activeCell="N14" sqref="N14"/>
    </sheetView>
  </sheetViews>
  <sheetFormatPr defaultRowHeight="14.5" x14ac:dyDescent="0.35"/>
  <cols>
    <col min="1" max="1" width="8.453125" customWidth="1"/>
    <col min="2" max="2" width="15.26953125" customWidth="1"/>
    <col min="3" max="3" width="15.1796875" customWidth="1"/>
    <col min="4" max="4" width="16" customWidth="1"/>
    <col min="5" max="5" width="17.453125" customWidth="1"/>
    <col min="6" max="6" width="16.26953125" customWidth="1"/>
    <col min="7" max="7" width="1" customWidth="1"/>
    <col min="8" max="8" width="13.81640625" customWidth="1"/>
    <col min="9" max="9" width="12.54296875" customWidth="1"/>
    <col min="10" max="10" width="13.81640625" customWidth="1"/>
    <col min="11" max="11" width="1.54296875" customWidth="1"/>
    <col min="12" max="12" width="13.7265625" customWidth="1"/>
    <col min="13" max="13" width="11.7265625" customWidth="1"/>
    <col min="14" max="14" width="13.54296875" customWidth="1"/>
    <col min="15" max="15" width="3.54296875" customWidth="1"/>
    <col min="16" max="16" width="15.453125" customWidth="1"/>
    <col min="17" max="17" width="16.7265625" customWidth="1"/>
    <col min="18" max="18" width="18.1796875" customWidth="1"/>
    <col min="19" max="19" width="14.81640625" customWidth="1"/>
    <col min="20" max="20" width="3" customWidth="1"/>
    <col min="25" max="25" width="3.26953125" customWidth="1"/>
    <col min="32" max="32" width="10.1796875" customWidth="1"/>
    <col min="33" max="33" width="11.7265625" customWidth="1"/>
    <col min="34" max="34" width="13.1796875" customWidth="1"/>
    <col min="35" max="35" width="12.81640625" customWidth="1"/>
  </cols>
  <sheetData>
    <row r="1" spans="1:19" ht="18" customHeight="1" thickBot="1" x14ac:dyDescent="0.4">
      <c r="A1" s="94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"/>
    </row>
    <row r="2" spans="1:19" ht="24.75" customHeight="1" thickTop="1" thickBot="1" x14ac:dyDescent="0.4">
      <c r="B2" s="4"/>
      <c r="C2" s="110" t="s">
        <v>76</v>
      </c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4"/>
      <c r="O2" s="32"/>
      <c r="P2" s="117" t="str">
        <f>CONCATENATE(C2," Overall Proficiency")</f>
        <v>Essential Standard: S1 - Resume' Overall Proficiency</v>
      </c>
      <c r="Q2" s="118"/>
      <c r="R2" s="118"/>
      <c r="S2" s="119"/>
    </row>
    <row r="3" spans="1:19" ht="42" customHeight="1" thickTop="1" thickBot="1" x14ac:dyDescent="0.4">
      <c r="B3" s="5"/>
      <c r="C3" s="6" t="s">
        <v>3</v>
      </c>
      <c r="D3" s="7" t="s">
        <v>4</v>
      </c>
      <c r="E3" s="7" t="s">
        <v>5</v>
      </c>
      <c r="F3" s="8"/>
      <c r="G3" s="19"/>
      <c r="H3" s="9" t="s">
        <v>6</v>
      </c>
      <c r="I3" s="10" t="s">
        <v>7</v>
      </c>
      <c r="J3" s="11" t="s">
        <v>8</v>
      </c>
      <c r="K3" s="28"/>
      <c r="L3" s="11" t="s">
        <v>9</v>
      </c>
      <c r="M3" s="12" t="s">
        <v>10</v>
      </c>
      <c r="N3" s="25" t="s">
        <v>11</v>
      </c>
      <c r="P3" s="66"/>
      <c r="Q3" s="65" t="s">
        <v>12</v>
      </c>
      <c r="R3" s="64" t="s">
        <v>13</v>
      </c>
      <c r="S3" s="33" t="s">
        <v>14</v>
      </c>
    </row>
    <row r="4" spans="1:19" ht="20.25" customHeight="1" thickTop="1" thickBot="1" x14ac:dyDescent="0.4">
      <c r="A4" s="4"/>
      <c r="B4" s="13" t="s">
        <v>15</v>
      </c>
      <c r="C4" s="50">
        <v>45013</v>
      </c>
      <c r="D4" s="51">
        <v>112</v>
      </c>
      <c r="E4" s="52">
        <v>104</v>
      </c>
      <c r="F4" s="26"/>
      <c r="G4" s="20"/>
      <c r="H4" s="53">
        <v>13</v>
      </c>
      <c r="I4" s="52">
        <v>12</v>
      </c>
      <c r="J4" s="43">
        <f>IFERROR(R5-R7,"")</f>
        <v>0</v>
      </c>
      <c r="K4" s="29"/>
      <c r="L4" s="53">
        <v>0</v>
      </c>
      <c r="M4" s="54">
        <v>0</v>
      </c>
      <c r="N4" s="43" t="str">
        <f>IFERROR(R5-R6,"")</f>
        <v/>
      </c>
      <c r="P4" s="62" t="s">
        <v>16</v>
      </c>
      <c r="Q4" s="68">
        <f>IF(ISBLANK(E4),"",SUM(E4/D4))</f>
        <v>0.9285714285714286</v>
      </c>
      <c r="R4" s="68">
        <f>IF(ISBLANK(E6),"",SUM(E4+E6+E7)/D4)</f>
        <v>1</v>
      </c>
      <c r="S4" s="71">
        <f>IF(F7="",F6,F7)</f>
        <v>0</v>
      </c>
    </row>
    <row r="5" spans="1:19" ht="45.75" customHeight="1" thickTop="1" thickBot="1" x14ac:dyDescent="0.4">
      <c r="A5" s="4"/>
      <c r="B5" s="14"/>
      <c r="C5" s="15"/>
      <c r="D5" s="16" t="s">
        <v>17</v>
      </c>
      <c r="E5" s="17" t="s">
        <v>18</v>
      </c>
      <c r="F5" s="18" t="s">
        <v>19</v>
      </c>
      <c r="G5" s="21"/>
      <c r="H5" s="16" t="s">
        <v>20</v>
      </c>
      <c r="I5" s="17" t="s">
        <v>21</v>
      </c>
      <c r="J5" s="17" t="s">
        <v>22</v>
      </c>
      <c r="K5" s="30"/>
      <c r="L5" s="16" t="s">
        <v>23</v>
      </c>
      <c r="M5" s="17" t="s">
        <v>24</v>
      </c>
      <c r="N5" s="34" t="s">
        <v>25</v>
      </c>
      <c r="O5" s="32"/>
      <c r="P5" s="62" t="s">
        <v>26</v>
      </c>
      <c r="Q5" s="69">
        <f>IF(ISBLANK(I4),"",IF(ISBLANK(M4),"",((E4-I4-M4)/(D4-H4-L4))))</f>
        <v>0.92929292929292928</v>
      </c>
      <c r="R5" s="67">
        <f>IF(ISBLANK(I6),"",IF(ISBLANK(M6),"",(((E4+E6+E7)-(I4+I6+I7)-(M4+M6+M7))/(D4-H4-L4))))</f>
        <v>1</v>
      </c>
      <c r="S5" s="75">
        <f>IFERROR(S4-S6-S7,"")</f>
        <v>0</v>
      </c>
    </row>
    <row r="6" spans="1:19" ht="21" customHeight="1" thickTop="1" thickBot="1" x14ac:dyDescent="0.4">
      <c r="A6" s="4"/>
      <c r="B6" s="2" t="s">
        <v>27</v>
      </c>
      <c r="C6" s="55">
        <v>45030</v>
      </c>
      <c r="D6" s="48">
        <f>IF(ISBLANK(E4),"",SUM(D4-E4))</f>
        <v>8</v>
      </c>
      <c r="E6" s="57">
        <v>5</v>
      </c>
      <c r="F6" s="37">
        <f>IF(ISBLANK(E6),"",SUM(D6-E6))</f>
        <v>3</v>
      </c>
      <c r="G6" s="22"/>
      <c r="H6" s="39">
        <f>IF(ISBLANK(I4),"",SUM(H4-I4))</f>
        <v>1</v>
      </c>
      <c r="I6" s="59">
        <v>1</v>
      </c>
      <c r="J6" s="41">
        <f>IF(ISBLANK(I6),"",SUM(H6-I6))</f>
        <v>0</v>
      </c>
      <c r="K6" s="31"/>
      <c r="L6" s="44">
        <f>IF(ISBLANK(M4),"",SUM(L4-M4))</f>
        <v>0</v>
      </c>
      <c r="M6" s="59">
        <v>0</v>
      </c>
      <c r="N6" s="46">
        <f>IF(ISBLANK(M6),"",SUM(L6-M6))</f>
        <v>0</v>
      </c>
      <c r="O6" s="32"/>
      <c r="P6" s="62" t="s">
        <v>28</v>
      </c>
      <c r="Q6" s="69" t="e">
        <f>IF(ISBLANK(M4),"",(M4/L4))</f>
        <v>#DIV/0!</v>
      </c>
      <c r="R6" s="69" t="e">
        <f>IF(ISBLANK(M6),"",SUM(M4+M6+M7)/L4)</f>
        <v>#DIV/0!</v>
      </c>
      <c r="S6" s="72">
        <f>IF(N7="",N6,N7)</f>
        <v>0</v>
      </c>
    </row>
    <row r="7" spans="1:19" ht="21" customHeight="1" thickTop="1" thickBot="1" x14ac:dyDescent="0.4">
      <c r="A7" s="4"/>
      <c r="B7" s="3" t="s">
        <v>29</v>
      </c>
      <c r="C7" s="56">
        <v>45064</v>
      </c>
      <c r="D7" s="49">
        <f>F6</f>
        <v>3</v>
      </c>
      <c r="E7" s="58">
        <v>3</v>
      </c>
      <c r="F7" s="38">
        <f>IF(ISBLANK(E7),"",SUM(D7-E7))</f>
        <v>0</v>
      </c>
      <c r="G7" s="23"/>
      <c r="H7" s="40">
        <f>J6</f>
        <v>0</v>
      </c>
      <c r="I7" s="60">
        <v>0</v>
      </c>
      <c r="J7" s="42">
        <f>IF(ISBLANK(I7),"",SUM(H7-I7))</f>
        <v>0</v>
      </c>
      <c r="K7" s="27"/>
      <c r="L7" s="45">
        <f>N6</f>
        <v>0</v>
      </c>
      <c r="M7" s="60">
        <v>0</v>
      </c>
      <c r="N7" s="47">
        <f>IF(ISBLANK(M7),"",SUM(L7-M7))</f>
        <v>0</v>
      </c>
      <c r="O7" s="32"/>
      <c r="P7" s="63" t="s">
        <v>30</v>
      </c>
      <c r="Q7" s="70">
        <f>IF(ISBLANK(I4),"",(I4/H4))</f>
        <v>0.92307692307692313</v>
      </c>
      <c r="R7" s="70">
        <f>IF(ISBLANK(I6),"",SUM(I4+I6+I7)/H4)</f>
        <v>1</v>
      </c>
      <c r="S7" s="74">
        <f>IF(J7="",J6,J7)</f>
        <v>0</v>
      </c>
    </row>
    <row r="8" spans="1:19" ht="15" thickTop="1" x14ac:dyDescent="0.35">
      <c r="N8" s="36"/>
    </row>
    <row r="9" spans="1:19" ht="15" thickBot="1" x14ac:dyDescent="0.4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7" customHeight="1" thickTop="1" thickBot="1" x14ac:dyDescent="0.4">
      <c r="B10" s="4"/>
      <c r="C10" s="109" t="s">
        <v>77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35"/>
      <c r="O10" s="32"/>
      <c r="P10" s="120" t="str">
        <f>CONCATENATE(C10," Overall Proficiency")</f>
        <v>Essential Standard: S1 - Interview Skills Overall Proficiency</v>
      </c>
      <c r="Q10" s="121"/>
      <c r="R10" s="121"/>
      <c r="S10" s="122"/>
    </row>
    <row r="11" spans="1:19" ht="44.5" thickTop="1" thickBot="1" x14ac:dyDescent="0.4">
      <c r="B11" s="5"/>
      <c r="C11" s="6" t="s">
        <v>3</v>
      </c>
      <c r="D11" s="7" t="s">
        <v>4</v>
      </c>
      <c r="E11" s="7" t="s">
        <v>5</v>
      </c>
      <c r="F11" s="8"/>
      <c r="G11" s="19"/>
      <c r="H11" s="9" t="s">
        <v>6</v>
      </c>
      <c r="I11" s="10" t="s">
        <v>7</v>
      </c>
      <c r="J11" s="11" t="s">
        <v>8</v>
      </c>
      <c r="K11" s="28"/>
      <c r="L11" s="11" t="s">
        <v>9</v>
      </c>
      <c r="M11" s="12" t="s">
        <v>10</v>
      </c>
      <c r="N11" s="25" t="s">
        <v>11</v>
      </c>
      <c r="P11" s="61"/>
      <c r="Q11" s="65" t="s">
        <v>12</v>
      </c>
      <c r="R11" s="64" t="s">
        <v>33</v>
      </c>
      <c r="S11" s="73" t="s">
        <v>34</v>
      </c>
    </row>
    <row r="12" spans="1:19" ht="18.75" customHeight="1" thickTop="1" thickBot="1" x14ac:dyDescent="0.4">
      <c r="B12" s="13" t="s">
        <v>15</v>
      </c>
      <c r="C12" s="50">
        <v>45034</v>
      </c>
      <c r="D12" s="51">
        <v>112</v>
      </c>
      <c r="E12" s="52">
        <v>105</v>
      </c>
      <c r="F12" s="26"/>
      <c r="G12" s="20"/>
      <c r="H12" s="53">
        <v>13</v>
      </c>
      <c r="I12" s="52">
        <v>13</v>
      </c>
      <c r="J12" s="43"/>
      <c r="K12" s="29"/>
      <c r="L12" s="53">
        <v>0</v>
      </c>
      <c r="M12" s="54">
        <v>0</v>
      </c>
      <c r="N12" s="43" t="str">
        <f>IFERROR(R13-R14,"")</f>
        <v/>
      </c>
      <c r="P12" s="62" t="s">
        <v>16</v>
      </c>
      <c r="Q12" s="68">
        <f>IF(ISBLANK(E12),"",SUM(E12/D12))</f>
        <v>0.9375</v>
      </c>
      <c r="R12" s="68">
        <f>IF(ISBLANK(E14),"",SUM(E12+E14+E15)/D12)</f>
        <v>1</v>
      </c>
      <c r="S12" s="71">
        <f>IF(F15="",F14,F15)</f>
        <v>0</v>
      </c>
    </row>
    <row r="13" spans="1:19" ht="44.5" thickTop="1" thickBot="1" x14ac:dyDescent="0.4">
      <c r="B13" s="14"/>
      <c r="C13" s="15"/>
      <c r="D13" s="16" t="s">
        <v>17</v>
      </c>
      <c r="E13" s="17" t="s">
        <v>18</v>
      </c>
      <c r="F13" s="18" t="s">
        <v>19</v>
      </c>
      <c r="G13" s="21"/>
      <c r="H13" s="16" t="s">
        <v>20</v>
      </c>
      <c r="I13" s="17" t="s">
        <v>21</v>
      </c>
      <c r="J13" s="17" t="s">
        <v>22</v>
      </c>
      <c r="K13" s="30"/>
      <c r="L13" s="16" t="s">
        <v>23</v>
      </c>
      <c r="M13" s="17" t="s">
        <v>24</v>
      </c>
      <c r="N13" s="34" t="s">
        <v>25</v>
      </c>
      <c r="O13" s="32"/>
      <c r="P13" s="62" t="s">
        <v>26</v>
      </c>
      <c r="Q13" s="69">
        <f>IF(ISBLANK(I12),"",IF(ISBLANK(M12),"",((E12-I12-M12)/(D12-H12-L12))))</f>
        <v>0.92929292929292928</v>
      </c>
      <c r="R13" s="67">
        <f>IF(ISBLANK(I14),"",IF(ISBLANK(M14),"",(((E12+E14+E15)-(I12+I14+I15)-(M12+M14+M15))/(D12-H12-L12))))</f>
        <v>1</v>
      </c>
      <c r="S13" s="75">
        <f>IFERROR(S12-S14-S15,"")</f>
        <v>0</v>
      </c>
    </row>
    <row r="14" spans="1:19" ht="15.5" thickTop="1" thickBot="1" x14ac:dyDescent="0.4">
      <c r="A14" s="4"/>
      <c r="B14" s="2" t="s">
        <v>27</v>
      </c>
      <c r="C14" s="55">
        <v>45064</v>
      </c>
      <c r="D14" s="48">
        <v>7</v>
      </c>
      <c r="E14" s="57">
        <v>7</v>
      </c>
      <c r="F14" s="37">
        <f>IF(ISBLANK(E14),"",SUM(D14-E14))</f>
        <v>0</v>
      </c>
      <c r="G14" s="22"/>
      <c r="H14" s="39">
        <f>IF(ISBLANK(I12),"",SUM(H12-I12))</f>
        <v>0</v>
      </c>
      <c r="I14" s="59">
        <v>0</v>
      </c>
      <c r="J14" s="41">
        <f>IF(ISBLANK(I14),"",SUM(H14-I14))</f>
        <v>0</v>
      </c>
      <c r="K14" s="31"/>
      <c r="L14" s="44">
        <f>IF(ISBLANK(M12),"",SUM(L12-M12))</f>
        <v>0</v>
      </c>
      <c r="M14" s="59">
        <v>0</v>
      </c>
      <c r="N14" s="46">
        <f>IF(ISBLANK(M14),"",SUM(L14-M14))</f>
        <v>0</v>
      </c>
      <c r="O14" s="32"/>
      <c r="P14" s="62" t="s">
        <v>28</v>
      </c>
      <c r="Q14" s="69" t="e">
        <f>IF(ISBLANK(M12),"",(M12/L12))</f>
        <v>#DIV/0!</v>
      </c>
      <c r="R14" s="69" t="e">
        <f>IF(ISBLANK(M14),"",SUM(M12+M14+M15)/L12)</f>
        <v>#DIV/0!</v>
      </c>
      <c r="S14" s="72">
        <f>IF(N15="",N14,N15)</f>
        <v>0</v>
      </c>
    </row>
    <row r="15" spans="1:19" ht="15.5" thickTop="1" thickBot="1" x14ac:dyDescent="0.4">
      <c r="A15" s="4"/>
      <c r="B15" s="3" t="s">
        <v>29</v>
      </c>
      <c r="C15" s="56"/>
      <c r="D15" s="49">
        <f>F14</f>
        <v>0</v>
      </c>
      <c r="E15" s="58"/>
      <c r="F15" s="38" t="str">
        <f>IF(ISBLANK(E15),"",SUM(D15-E15))</f>
        <v/>
      </c>
      <c r="G15" s="23"/>
      <c r="H15" s="40">
        <f>J14</f>
        <v>0</v>
      </c>
      <c r="I15" s="60"/>
      <c r="J15" s="42" t="str">
        <f>IF(ISBLANK(I15),"",SUM(H15-I15))</f>
        <v/>
      </c>
      <c r="K15" s="27"/>
      <c r="L15" s="45">
        <f>N14</f>
        <v>0</v>
      </c>
      <c r="M15" s="60"/>
      <c r="N15" s="47" t="str">
        <f>IF(ISBLANK(M15),"",SUM(L15-M15))</f>
        <v/>
      </c>
      <c r="O15" s="32"/>
      <c r="P15" s="63" t="s">
        <v>30</v>
      </c>
      <c r="Q15" s="70">
        <f>IF(ISBLANK(I12),"",(I12/H12))</f>
        <v>1</v>
      </c>
      <c r="R15" s="70">
        <f>IF(ISBLANK(I14),"",SUM(I12+I14+I15)/H12)</f>
        <v>1</v>
      </c>
      <c r="S15" s="74">
        <f>IF(J15="",J14,J15)</f>
        <v>0</v>
      </c>
    </row>
    <row r="16" spans="1:19" ht="16.5" customHeight="1" thickTop="1" x14ac:dyDescent="0.35"/>
    <row r="17" spans="1:19" ht="15" thickBot="1" x14ac:dyDescent="0.4">
      <c r="S17" s="1"/>
    </row>
    <row r="18" spans="1:19" ht="26.25" customHeight="1" thickTop="1" thickBot="1" x14ac:dyDescent="0.4"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2"/>
      <c r="N18" s="105"/>
      <c r="P18" s="117" t="str">
        <f>CONCATENATE(C18," Overall Proficiency")</f>
        <v xml:space="preserve"> Overall Proficiency</v>
      </c>
      <c r="Q18" s="118"/>
      <c r="R18" s="118"/>
      <c r="S18" s="119"/>
    </row>
    <row r="19" spans="1:19" ht="44.5" thickTop="1" thickBot="1" x14ac:dyDescent="0.4">
      <c r="B19" s="5"/>
      <c r="C19" s="97" t="s">
        <v>3</v>
      </c>
      <c r="D19" s="98" t="s">
        <v>4</v>
      </c>
      <c r="E19" s="98" t="s">
        <v>5</v>
      </c>
      <c r="F19" s="99"/>
      <c r="G19" s="23"/>
      <c r="H19" s="100" t="s">
        <v>6</v>
      </c>
      <c r="I19" s="101" t="s">
        <v>7</v>
      </c>
      <c r="J19" s="102" t="s">
        <v>8</v>
      </c>
      <c r="K19" s="103"/>
      <c r="L19" s="102" t="s">
        <v>9</v>
      </c>
      <c r="M19" s="104" t="s">
        <v>10</v>
      </c>
      <c r="N19" s="96" t="s">
        <v>11</v>
      </c>
      <c r="P19" s="61"/>
      <c r="Q19" s="65" t="s">
        <v>12</v>
      </c>
      <c r="R19" s="64" t="s">
        <v>33</v>
      </c>
      <c r="S19" s="33" t="s">
        <v>34</v>
      </c>
    </row>
    <row r="20" spans="1:19" ht="15.5" thickTop="1" thickBot="1" x14ac:dyDescent="0.4">
      <c r="B20" s="13" t="s">
        <v>15</v>
      </c>
      <c r="C20" s="50"/>
      <c r="D20" s="51"/>
      <c r="E20" s="52"/>
      <c r="F20" s="26"/>
      <c r="G20" s="20"/>
      <c r="H20" s="53"/>
      <c r="I20" s="52"/>
      <c r="J20" s="43" t="str">
        <f>IFERROR(R21-R23,"")</f>
        <v/>
      </c>
      <c r="K20" s="29"/>
      <c r="L20" s="53"/>
      <c r="M20" s="54"/>
      <c r="N20" s="43" t="str">
        <f>IFERROR(R21-R22,"")</f>
        <v/>
      </c>
      <c r="P20" s="62" t="s">
        <v>16</v>
      </c>
      <c r="Q20" s="68" t="str">
        <f>IF(ISBLANK(E20),"",SUM(E20/D20))</f>
        <v/>
      </c>
      <c r="R20" s="68" t="str">
        <f>IF(ISBLANK(E22),"",SUM(E20+E22+E23)/D20)</f>
        <v/>
      </c>
      <c r="S20" s="71" t="str">
        <f>IF(F23="",F22,F23)</f>
        <v/>
      </c>
    </row>
    <row r="21" spans="1:19" ht="44.5" thickTop="1" thickBot="1" x14ac:dyDescent="0.4">
      <c r="B21" s="14"/>
      <c r="C21" s="15"/>
      <c r="D21" s="16" t="s">
        <v>17</v>
      </c>
      <c r="E21" s="17" t="s">
        <v>18</v>
      </c>
      <c r="F21" s="18" t="s">
        <v>19</v>
      </c>
      <c r="G21" s="21"/>
      <c r="H21" s="16" t="s">
        <v>20</v>
      </c>
      <c r="I21" s="17" t="s">
        <v>21</v>
      </c>
      <c r="J21" s="17" t="s">
        <v>22</v>
      </c>
      <c r="K21" s="30"/>
      <c r="L21" s="16" t="s">
        <v>23</v>
      </c>
      <c r="M21" s="17" t="s">
        <v>24</v>
      </c>
      <c r="N21" s="34" t="s">
        <v>25</v>
      </c>
      <c r="O21" s="32"/>
      <c r="P21" s="62" t="s">
        <v>26</v>
      </c>
      <c r="Q21" s="69" t="str">
        <f>IF(ISBLANK(I20),"",IF(ISBLANK(M20),"",((E20-I20-M20)/(D20-H20-L20))))</f>
        <v/>
      </c>
      <c r="R21" s="67" t="str">
        <f>IF(ISBLANK(I22),"",IF(ISBLANK(M22),"",(((E20+E22+E23)-(I20+I22+I23)-(M20+M22+M23))/(D20-H20-L20))))</f>
        <v/>
      </c>
      <c r="S21" s="75" t="str">
        <f>IFERROR(S20-S22-S23,"")</f>
        <v/>
      </c>
    </row>
    <row r="22" spans="1:19" ht="15.5" thickTop="1" thickBot="1" x14ac:dyDescent="0.4">
      <c r="A22" s="4"/>
      <c r="B22" s="2" t="s">
        <v>27</v>
      </c>
      <c r="C22" s="55"/>
      <c r="D22" s="48" t="str">
        <f>IF(ISBLANK(E20),"",SUM(D20-E20))</f>
        <v/>
      </c>
      <c r="E22" s="57"/>
      <c r="F22" s="37" t="str">
        <f>IF(ISBLANK(E22),"",SUM(D22-E22))</f>
        <v/>
      </c>
      <c r="G22" s="22"/>
      <c r="H22" s="39" t="str">
        <f>IF(ISBLANK(I20),"",SUM(H20-I20))</f>
        <v/>
      </c>
      <c r="I22" s="59"/>
      <c r="J22" s="41" t="str">
        <f>IF(ISBLANK(I22),"",SUM(H22-I22))</f>
        <v/>
      </c>
      <c r="K22" s="31"/>
      <c r="L22" s="44" t="str">
        <f>IF(ISBLANK(M20),"",SUM(L20-M20))</f>
        <v/>
      </c>
      <c r="M22" s="59"/>
      <c r="N22" s="46" t="str">
        <f>IF(ISBLANK(M22),"",SUM(L22-M22))</f>
        <v/>
      </c>
      <c r="O22" s="32"/>
      <c r="P22" s="62" t="s">
        <v>28</v>
      </c>
      <c r="Q22" s="69" t="str">
        <f>IF(ISBLANK(M20),"",(M20/L20))</f>
        <v/>
      </c>
      <c r="R22" s="69" t="str">
        <f>IF(ISBLANK(M22),"",SUM(M20+M22+M23)/L20)</f>
        <v/>
      </c>
      <c r="S22" s="72" t="str">
        <f>IF(N23="",N22,N23)</f>
        <v/>
      </c>
    </row>
    <row r="23" spans="1:19" ht="15.5" thickTop="1" thickBot="1" x14ac:dyDescent="0.4">
      <c r="A23" s="4"/>
      <c r="B23" s="3" t="s">
        <v>29</v>
      </c>
      <c r="C23" s="56"/>
      <c r="D23" s="49" t="str">
        <f>F22</f>
        <v/>
      </c>
      <c r="E23" s="58"/>
      <c r="F23" s="38" t="str">
        <f>IF(ISBLANK(E23),"",SUM(D23-E23))</f>
        <v/>
      </c>
      <c r="G23" s="23"/>
      <c r="H23" s="40" t="str">
        <f>J22</f>
        <v/>
      </c>
      <c r="I23" s="60"/>
      <c r="J23" s="42" t="str">
        <f>IF(ISBLANK(I23),"",SUM(H23-I23))</f>
        <v/>
      </c>
      <c r="K23" s="27"/>
      <c r="L23" s="45" t="str">
        <f>N22</f>
        <v/>
      </c>
      <c r="M23" s="60"/>
      <c r="N23" s="47" t="str">
        <f>IF(ISBLANK(M23),"",SUM(L23-M23))</f>
        <v/>
      </c>
      <c r="O23" s="32"/>
      <c r="P23" s="63" t="s">
        <v>30</v>
      </c>
      <c r="Q23" s="70" t="str">
        <f>IF(ISBLANK(I20),"",(I20/H20))</f>
        <v/>
      </c>
      <c r="R23" s="70" t="str">
        <f>IF(ISBLANK(I22),"",SUM(I20+I22+I23)/H20)</f>
        <v/>
      </c>
      <c r="S23" s="74" t="str">
        <f>IF(J23="",J22,J23)</f>
        <v/>
      </c>
    </row>
    <row r="24" spans="1:19" ht="16.5" customHeight="1" thickTop="1" x14ac:dyDescent="0.35">
      <c r="B24" s="36"/>
    </row>
    <row r="25" spans="1:19" ht="15" thickBot="1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</row>
    <row r="26" spans="1:19" ht="30" customHeight="1" thickTop="1" thickBot="1" x14ac:dyDescent="0.4">
      <c r="B26" s="4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35"/>
      <c r="O26" s="32"/>
      <c r="P26" s="117" t="str">
        <f>CONCATENATE(C26," Overall Proficiency")</f>
        <v xml:space="preserve"> Overall Proficiency</v>
      </c>
      <c r="Q26" s="118"/>
      <c r="R26" s="118"/>
      <c r="S26" s="119"/>
    </row>
    <row r="27" spans="1:19" ht="44.5" thickTop="1" thickBot="1" x14ac:dyDescent="0.4">
      <c r="B27" s="5"/>
      <c r="C27" s="6" t="s">
        <v>3</v>
      </c>
      <c r="D27" s="7" t="s">
        <v>4</v>
      </c>
      <c r="E27" s="7" t="s">
        <v>5</v>
      </c>
      <c r="F27" s="8"/>
      <c r="G27" s="19"/>
      <c r="H27" s="9" t="s">
        <v>6</v>
      </c>
      <c r="I27" s="10" t="s">
        <v>7</v>
      </c>
      <c r="J27" s="11" t="s">
        <v>8</v>
      </c>
      <c r="K27" s="28"/>
      <c r="L27" s="11" t="s">
        <v>9</v>
      </c>
      <c r="M27" s="12" t="s">
        <v>10</v>
      </c>
      <c r="N27" s="25" t="s">
        <v>11</v>
      </c>
      <c r="P27" s="61"/>
      <c r="Q27" s="65" t="s">
        <v>12</v>
      </c>
      <c r="R27" s="64" t="s">
        <v>33</v>
      </c>
      <c r="S27" s="33" t="s">
        <v>34</v>
      </c>
    </row>
    <row r="28" spans="1:19" ht="15.5" thickTop="1" thickBot="1" x14ac:dyDescent="0.4">
      <c r="B28" s="13" t="s">
        <v>15</v>
      </c>
      <c r="C28" s="50"/>
      <c r="D28" s="51"/>
      <c r="E28" s="52"/>
      <c r="F28" s="26"/>
      <c r="G28" s="20"/>
      <c r="H28" s="53"/>
      <c r="I28" s="52"/>
      <c r="J28" s="43" t="str">
        <f>IFERROR(R29-R31,"")</f>
        <v/>
      </c>
      <c r="K28" s="29"/>
      <c r="L28" s="53"/>
      <c r="M28" s="54"/>
      <c r="N28" s="43" t="str">
        <f>IFERROR(R29-R30,"")</f>
        <v/>
      </c>
      <c r="P28" s="62" t="s">
        <v>16</v>
      </c>
      <c r="Q28" s="68" t="str">
        <f>IF(ISBLANK(E28),"",SUM(E28/D28))</f>
        <v/>
      </c>
      <c r="R28" s="68" t="str">
        <f>IF(ISBLANK(E30),"",SUM(E28+E30+E31)/D28)</f>
        <v/>
      </c>
      <c r="S28" s="71" t="str">
        <f>IF(F31="",F30,F31)</f>
        <v/>
      </c>
    </row>
    <row r="29" spans="1:19" ht="44.5" thickTop="1" thickBot="1" x14ac:dyDescent="0.4">
      <c r="B29" s="14"/>
      <c r="C29" s="15"/>
      <c r="D29" s="16" t="s">
        <v>17</v>
      </c>
      <c r="E29" s="17" t="s">
        <v>18</v>
      </c>
      <c r="F29" s="18" t="s">
        <v>19</v>
      </c>
      <c r="G29" s="21"/>
      <c r="H29" s="16" t="s">
        <v>20</v>
      </c>
      <c r="I29" s="17" t="s">
        <v>21</v>
      </c>
      <c r="J29" s="17" t="s">
        <v>22</v>
      </c>
      <c r="K29" s="30"/>
      <c r="L29" s="16" t="s">
        <v>23</v>
      </c>
      <c r="M29" s="17" t="s">
        <v>24</v>
      </c>
      <c r="N29" s="34" t="s">
        <v>25</v>
      </c>
      <c r="O29" s="32"/>
      <c r="P29" s="62" t="s">
        <v>26</v>
      </c>
      <c r="Q29" s="69" t="str">
        <f>IF(ISBLANK(I28),"",IF(ISBLANK(M28),"",((E28-I28-M28)/(D28-H28-L28))))</f>
        <v/>
      </c>
      <c r="R29" s="67" t="str">
        <f>IF(ISBLANK(I30),"",IF(ISBLANK(M30),"",(((E28+E30+E31)-(I28+I30+I31)-(M28+M30+M31))/(D28-H28-L28))))</f>
        <v/>
      </c>
      <c r="S29" s="75" t="str">
        <f>IFERROR(S28-S30-S31,"")</f>
        <v/>
      </c>
    </row>
    <row r="30" spans="1:19" ht="15.5" thickTop="1" thickBot="1" x14ac:dyDescent="0.4">
      <c r="A30" s="4"/>
      <c r="B30" s="2" t="s">
        <v>27</v>
      </c>
      <c r="C30" s="55"/>
      <c r="D30" s="48" t="str">
        <f>IF(ISBLANK(E28),"",SUM(D28-E28))</f>
        <v/>
      </c>
      <c r="E30" s="57"/>
      <c r="F30" s="37" t="str">
        <f>IF(ISBLANK(E30),"",SUM(D30-E30))</f>
        <v/>
      </c>
      <c r="G30" s="22"/>
      <c r="H30" s="39" t="str">
        <f>IF(ISBLANK(I28),"",SUM(H28-I28))</f>
        <v/>
      </c>
      <c r="I30" s="59"/>
      <c r="J30" s="41" t="str">
        <f>IF(ISBLANK(I30),"",SUM(H30-I30))</f>
        <v/>
      </c>
      <c r="K30" s="31"/>
      <c r="L30" s="44" t="str">
        <f>IF(ISBLANK(M28),"",SUM(L28-M28))</f>
        <v/>
      </c>
      <c r="M30" s="59"/>
      <c r="N30" s="46" t="str">
        <f>IF(ISBLANK(M30),"",SUM(L30-M30))</f>
        <v/>
      </c>
      <c r="O30" s="32"/>
      <c r="P30" s="62" t="s">
        <v>28</v>
      </c>
      <c r="Q30" s="69" t="str">
        <f>IF(ISBLANK(M28),"",(M28/L28))</f>
        <v/>
      </c>
      <c r="R30" s="69" t="str">
        <f>IF(ISBLANK(M30),"",SUM(M28+M30+M31)/L28)</f>
        <v/>
      </c>
      <c r="S30" s="72" t="str">
        <f>IF(N31="",N30,N31)</f>
        <v/>
      </c>
    </row>
    <row r="31" spans="1:19" ht="15.5" thickTop="1" thickBot="1" x14ac:dyDescent="0.4">
      <c r="A31" s="4"/>
      <c r="B31" s="3" t="s">
        <v>29</v>
      </c>
      <c r="C31" s="56"/>
      <c r="D31" s="49" t="str">
        <f>F30</f>
        <v/>
      </c>
      <c r="E31" s="58"/>
      <c r="F31" s="38" t="str">
        <f>IF(ISBLANK(E31),"",SUM(D31-E31))</f>
        <v/>
      </c>
      <c r="G31" s="23"/>
      <c r="H31" s="40" t="str">
        <f>J30</f>
        <v/>
      </c>
      <c r="I31" s="60"/>
      <c r="J31" s="42" t="str">
        <f>IF(ISBLANK(I31),"",SUM(H31-I31))</f>
        <v/>
      </c>
      <c r="K31" s="27"/>
      <c r="L31" s="45" t="str">
        <f>N30</f>
        <v/>
      </c>
      <c r="M31" s="60"/>
      <c r="N31" s="47" t="str">
        <f>IF(ISBLANK(M31),"",SUM(L31-M31))</f>
        <v/>
      </c>
      <c r="O31" s="32"/>
      <c r="P31" s="63" t="s">
        <v>30</v>
      </c>
      <c r="Q31" s="70" t="str">
        <f>IF(ISBLANK(I28),"",(I28/H28))</f>
        <v/>
      </c>
      <c r="R31" s="70" t="str">
        <f>IF(ISBLANK(I30),"",SUM(I28+I30+I31)/H28)</f>
        <v/>
      </c>
      <c r="S31" s="74" t="str">
        <f>IF(J31="",J30,J31)</f>
        <v/>
      </c>
    </row>
    <row r="32" spans="1:19" ht="15" thickTop="1" x14ac:dyDescent="0.35">
      <c r="N32" s="36"/>
    </row>
    <row r="33" spans="1:19" ht="15" thickBot="1" x14ac:dyDescent="0.4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S33" s="1"/>
    </row>
    <row r="34" spans="1:19" ht="23.25" customHeight="1" thickTop="1" thickBot="1" x14ac:dyDescent="0.4">
      <c r="B34" s="4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35"/>
      <c r="O34" s="32"/>
      <c r="P34" s="112" t="str">
        <f>CONCATENATE(C34," Overall Proficiency")</f>
        <v xml:space="preserve"> Overall Proficiency</v>
      </c>
      <c r="Q34" s="113"/>
      <c r="R34" s="113"/>
      <c r="S34" s="114"/>
    </row>
    <row r="35" spans="1:19" ht="44.5" thickTop="1" thickBot="1" x14ac:dyDescent="0.4">
      <c r="B35" s="5"/>
      <c r="C35" s="6" t="s">
        <v>3</v>
      </c>
      <c r="D35" s="7" t="s">
        <v>4</v>
      </c>
      <c r="E35" s="7" t="s">
        <v>5</v>
      </c>
      <c r="F35" s="8"/>
      <c r="G35" s="19"/>
      <c r="H35" s="9" t="s">
        <v>6</v>
      </c>
      <c r="I35" s="10" t="s">
        <v>7</v>
      </c>
      <c r="J35" s="11" t="s">
        <v>8</v>
      </c>
      <c r="K35" s="28"/>
      <c r="L35" s="11" t="s">
        <v>9</v>
      </c>
      <c r="M35" s="12" t="s">
        <v>10</v>
      </c>
      <c r="N35" s="25" t="s">
        <v>11</v>
      </c>
      <c r="P35" s="61"/>
      <c r="Q35" s="65" t="s">
        <v>12</v>
      </c>
      <c r="R35" s="64" t="s">
        <v>33</v>
      </c>
      <c r="S35" s="33" t="s">
        <v>34</v>
      </c>
    </row>
    <row r="36" spans="1:19" ht="15.5" thickTop="1" thickBot="1" x14ac:dyDescent="0.4">
      <c r="B36" s="13" t="s">
        <v>15</v>
      </c>
      <c r="C36" s="50"/>
      <c r="D36" s="51"/>
      <c r="E36" s="52"/>
      <c r="F36" s="26"/>
      <c r="G36" s="20"/>
      <c r="H36" s="53"/>
      <c r="I36" s="52"/>
      <c r="J36" s="43" t="str">
        <f>IFERROR(R37-R39,"")</f>
        <v/>
      </c>
      <c r="K36" s="29"/>
      <c r="L36" s="53"/>
      <c r="M36" s="54"/>
      <c r="N36" s="43" t="str">
        <f>IFERROR(R37-R38,"")</f>
        <v/>
      </c>
      <c r="P36" s="62" t="s">
        <v>16</v>
      </c>
      <c r="Q36" s="68" t="str">
        <f>IF(ISBLANK(E36),"",SUM(E36/D36))</f>
        <v/>
      </c>
      <c r="R36" s="68" t="str">
        <f>IF(ISBLANK(E38),"",SUM(E36+E38+E39)/D36)</f>
        <v/>
      </c>
      <c r="S36" s="71" t="str">
        <f>IF(F39="",F38,F39)</f>
        <v/>
      </c>
    </row>
    <row r="37" spans="1:19" ht="44.5" thickTop="1" thickBot="1" x14ac:dyDescent="0.4">
      <c r="B37" s="14"/>
      <c r="C37" s="15"/>
      <c r="D37" s="16" t="s">
        <v>17</v>
      </c>
      <c r="E37" s="17" t="s">
        <v>18</v>
      </c>
      <c r="F37" s="18" t="s">
        <v>19</v>
      </c>
      <c r="G37" s="21"/>
      <c r="H37" s="16" t="s">
        <v>20</v>
      </c>
      <c r="I37" s="17" t="s">
        <v>21</v>
      </c>
      <c r="J37" s="17" t="s">
        <v>22</v>
      </c>
      <c r="K37" s="30"/>
      <c r="L37" s="16" t="s">
        <v>23</v>
      </c>
      <c r="M37" s="17" t="s">
        <v>24</v>
      </c>
      <c r="N37" s="34" t="s">
        <v>25</v>
      </c>
      <c r="O37" s="32"/>
      <c r="P37" s="62" t="s">
        <v>26</v>
      </c>
      <c r="Q37" s="69" t="str">
        <f>IF(ISBLANK(I36),"",IF(ISBLANK(M36),"",((E36-I36-M36)/(D36-H36-L36))))</f>
        <v/>
      </c>
      <c r="R37" s="67" t="str">
        <f>IF(ISBLANK(I38),"",IF(ISBLANK(M38),"",(((E36+E38+E39)-(I36+I38+I39)-(M36+M38+M39))/(D36-H36-L36))))</f>
        <v/>
      </c>
      <c r="S37" s="75" t="str">
        <f>IFERROR(S36-S38-S39,"")</f>
        <v/>
      </c>
    </row>
    <row r="38" spans="1:19" ht="15.5" thickTop="1" thickBot="1" x14ac:dyDescent="0.4">
      <c r="A38" s="4"/>
      <c r="B38" s="2" t="s">
        <v>27</v>
      </c>
      <c r="C38" s="55"/>
      <c r="D38" s="48" t="str">
        <f>IF(ISBLANK(E36),"",SUM(D36-E36))</f>
        <v/>
      </c>
      <c r="E38" s="57"/>
      <c r="F38" s="37" t="str">
        <f>IF(ISBLANK(E38),"",SUM(D38-E38))</f>
        <v/>
      </c>
      <c r="G38" s="22"/>
      <c r="H38" s="39" t="str">
        <f>IF(ISBLANK(I36),"",SUM(H36-I36))</f>
        <v/>
      </c>
      <c r="I38" s="59"/>
      <c r="J38" s="41" t="str">
        <f>IF(ISBLANK(I38),"",SUM(H38-I38))</f>
        <v/>
      </c>
      <c r="K38" s="31"/>
      <c r="L38" s="44" t="str">
        <f>IF(ISBLANK(M36),"",SUM(L36-M36))</f>
        <v/>
      </c>
      <c r="M38" s="59"/>
      <c r="N38" s="46" t="str">
        <f>IF(ISBLANK(M38),"",SUM(L38-M38))</f>
        <v/>
      </c>
      <c r="O38" s="32"/>
      <c r="P38" s="62" t="s">
        <v>28</v>
      </c>
      <c r="Q38" s="69" t="str">
        <f>IF(ISBLANK(M36),"",(M36/L36))</f>
        <v/>
      </c>
      <c r="R38" s="69" t="str">
        <f>IF(ISBLANK(M38),"",SUM(M36+M38+M39)/L36)</f>
        <v/>
      </c>
      <c r="S38" s="72" t="str">
        <f>IF(N39="",N38,N39)</f>
        <v/>
      </c>
    </row>
    <row r="39" spans="1:19" ht="15.5" thickTop="1" thickBot="1" x14ac:dyDescent="0.4">
      <c r="A39" s="4"/>
      <c r="B39" s="3" t="s">
        <v>29</v>
      </c>
      <c r="C39" s="56"/>
      <c r="D39" s="49" t="str">
        <f>F38</f>
        <v/>
      </c>
      <c r="E39" s="58"/>
      <c r="F39" s="38" t="str">
        <f>IF(ISBLANK(E39),"",SUM(D39-E39))</f>
        <v/>
      </c>
      <c r="G39" s="23"/>
      <c r="H39" s="40" t="str">
        <f>J38</f>
        <v/>
      </c>
      <c r="I39" s="60"/>
      <c r="J39" s="42" t="str">
        <f>IF(ISBLANK(I39),"",SUM(H39-I39))</f>
        <v/>
      </c>
      <c r="K39" s="27"/>
      <c r="L39" s="45" t="str">
        <f>N38</f>
        <v/>
      </c>
      <c r="M39" s="60"/>
      <c r="N39" s="47" t="str">
        <f>IF(ISBLANK(M39),"",SUM(L39-M39))</f>
        <v/>
      </c>
      <c r="O39" s="32"/>
      <c r="P39" s="63" t="s">
        <v>30</v>
      </c>
      <c r="Q39" s="70" t="str">
        <f>IF(ISBLANK(I36),"",(I36/H36))</f>
        <v/>
      </c>
      <c r="R39" s="70" t="str">
        <f>IF(ISBLANK(I38),"",SUM(I36+I38+I39)/H36)</f>
        <v/>
      </c>
      <c r="S39" s="74" t="str">
        <f>IF(J39="",J38,J39)</f>
        <v/>
      </c>
    </row>
    <row r="40" spans="1:19" ht="16.5" customHeight="1" thickTop="1" x14ac:dyDescent="0.35">
      <c r="S40" s="36"/>
    </row>
    <row r="41" spans="1:19" ht="15" thickBot="1" x14ac:dyDescent="0.4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9" ht="23.25" customHeight="1" thickTop="1" thickBot="1" x14ac:dyDescent="0.4">
      <c r="B42" s="4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35"/>
      <c r="O42" s="32"/>
      <c r="P42" s="112" t="str">
        <f>CONCATENATE(C42," Overall Proficiency")</f>
        <v xml:space="preserve"> Overall Proficiency</v>
      </c>
      <c r="Q42" s="113"/>
      <c r="R42" s="113"/>
      <c r="S42" s="114"/>
    </row>
    <row r="43" spans="1:19" ht="44.5" thickTop="1" thickBot="1" x14ac:dyDescent="0.4">
      <c r="B43" s="5"/>
      <c r="C43" s="6" t="s">
        <v>3</v>
      </c>
      <c r="D43" s="7" t="s">
        <v>4</v>
      </c>
      <c r="E43" s="7" t="s">
        <v>5</v>
      </c>
      <c r="F43" s="8"/>
      <c r="G43" s="19"/>
      <c r="H43" s="9" t="s">
        <v>6</v>
      </c>
      <c r="I43" s="10" t="s">
        <v>7</v>
      </c>
      <c r="J43" s="11" t="s">
        <v>8</v>
      </c>
      <c r="K43" s="28"/>
      <c r="L43" s="11" t="s">
        <v>9</v>
      </c>
      <c r="M43" s="12" t="s">
        <v>10</v>
      </c>
      <c r="N43" s="25" t="s">
        <v>11</v>
      </c>
      <c r="P43" s="61"/>
      <c r="Q43" s="65" t="s">
        <v>12</v>
      </c>
      <c r="R43" s="64" t="s">
        <v>33</v>
      </c>
      <c r="S43" s="33" t="s">
        <v>34</v>
      </c>
    </row>
    <row r="44" spans="1:19" ht="15.5" thickTop="1" thickBot="1" x14ac:dyDescent="0.4">
      <c r="B44" s="13" t="s">
        <v>15</v>
      </c>
      <c r="C44" s="50"/>
      <c r="D44" s="51"/>
      <c r="E44" s="52"/>
      <c r="F44" s="26"/>
      <c r="G44" s="20"/>
      <c r="H44" s="53"/>
      <c r="I44" s="52"/>
      <c r="J44" s="43" t="str">
        <f>IFERROR(R45-R47,"")</f>
        <v/>
      </c>
      <c r="K44" s="29"/>
      <c r="L44" s="53"/>
      <c r="M44" s="54"/>
      <c r="N44" s="43" t="str">
        <f>IFERROR(R45-R46,"")</f>
        <v/>
      </c>
      <c r="P44" s="62" t="s">
        <v>16</v>
      </c>
      <c r="Q44" s="68" t="str">
        <f>IF(ISBLANK(E44),"",SUM(E44/D44))</f>
        <v/>
      </c>
      <c r="R44" s="68" t="str">
        <f>IF(ISBLANK(E46),"",SUM(E44+E46+E47)/D44)</f>
        <v/>
      </c>
      <c r="S44" s="71" t="str">
        <f>IF(F47="",F46,F47)</f>
        <v/>
      </c>
    </row>
    <row r="45" spans="1:19" ht="44.5" thickTop="1" thickBot="1" x14ac:dyDescent="0.4">
      <c r="B45" s="14"/>
      <c r="C45" s="15"/>
      <c r="D45" s="16" t="s">
        <v>17</v>
      </c>
      <c r="E45" s="17" t="s">
        <v>18</v>
      </c>
      <c r="F45" s="18" t="s">
        <v>19</v>
      </c>
      <c r="G45" s="21"/>
      <c r="H45" s="16" t="s">
        <v>20</v>
      </c>
      <c r="I45" s="17" t="s">
        <v>21</v>
      </c>
      <c r="J45" s="17" t="s">
        <v>22</v>
      </c>
      <c r="K45" s="30"/>
      <c r="L45" s="16" t="s">
        <v>23</v>
      </c>
      <c r="M45" s="17" t="s">
        <v>24</v>
      </c>
      <c r="N45" s="34" t="s">
        <v>25</v>
      </c>
      <c r="O45" s="32"/>
      <c r="P45" s="62" t="s">
        <v>26</v>
      </c>
      <c r="Q45" s="69" t="str">
        <f>IF(ISBLANK(I44),"",IF(ISBLANK(M44),"",((E44-I44-M44)/(D44-H44-L44))))</f>
        <v/>
      </c>
      <c r="R45" s="67" t="str">
        <f>IF(ISBLANK(I46),"",IF(ISBLANK(M46),"",(((E44+E46+E47)-(I44+I46+I47)-(M44+M46+M47))/(D44-H44-L44))))</f>
        <v/>
      </c>
      <c r="S45" s="75" t="str">
        <f>IFERROR(S44-S46-S47,"")</f>
        <v/>
      </c>
    </row>
    <row r="46" spans="1:19" ht="15.5" thickTop="1" thickBot="1" x14ac:dyDescent="0.4">
      <c r="A46" s="4"/>
      <c r="B46" s="2" t="s">
        <v>27</v>
      </c>
      <c r="C46" s="55"/>
      <c r="D46" s="48" t="str">
        <f>IF(ISBLANK(E44),"",SUM(D44-E44))</f>
        <v/>
      </c>
      <c r="E46" s="57"/>
      <c r="F46" s="37" t="str">
        <f>IF(ISBLANK(E46),"",SUM(D46-E46))</f>
        <v/>
      </c>
      <c r="G46" s="22"/>
      <c r="H46" s="39" t="str">
        <f>IF(ISBLANK(I44),"",SUM(H44-I44))</f>
        <v/>
      </c>
      <c r="I46" s="59"/>
      <c r="J46" s="41" t="str">
        <f>IF(ISBLANK(I46),"",SUM(H46-I46))</f>
        <v/>
      </c>
      <c r="K46" s="31"/>
      <c r="L46" s="44" t="str">
        <f>IF(ISBLANK(M44),"",SUM(L44-M44))</f>
        <v/>
      </c>
      <c r="M46" s="59"/>
      <c r="N46" s="46" t="str">
        <f>IF(ISBLANK(M46),"",SUM(L46-M46))</f>
        <v/>
      </c>
      <c r="O46" s="32"/>
      <c r="P46" s="62" t="s">
        <v>28</v>
      </c>
      <c r="Q46" s="69" t="str">
        <f>IF(ISBLANK(M44),"",(M44/L44))</f>
        <v/>
      </c>
      <c r="R46" s="69" t="str">
        <f>IF(ISBLANK(M46),"",SUM(M44+M46+M47)/L44)</f>
        <v/>
      </c>
      <c r="S46" s="72" t="str">
        <f>IF(N47="",N46,N47)</f>
        <v/>
      </c>
    </row>
    <row r="47" spans="1:19" ht="15.5" thickTop="1" thickBot="1" x14ac:dyDescent="0.4">
      <c r="A47" s="4"/>
      <c r="B47" s="3" t="s">
        <v>29</v>
      </c>
      <c r="C47" s="56"/>
      <c r="D47" s="49" t="str">
        <f>F46</f>
        <v/>
      </c>
      <c r="E47" s="58"/>
      <c r="F47" s="38" t="str">
        <f>IF(ISBLANK(E47),"",SUM(D47-E47))</f>
        <v/>
      </c>
      <c r="G47" s="23"/>
      <c r="H47" s="40" t="str">
        <f>J46</f>
        <v/>
      </c>
      <c r="I47" s="60"/>
      <c r="J47" s="42" t="str">
        <f>IF(ISBLANK(I47),"",SUM(H47-I47))</f>
        <v/>
      </c>
      <c r="K47" s="27"/>
      <c r="L47" s="45" t="str">
        <f>N46</f>
        <v/>
      </c>
      <c r="M47" s="60"/>
      <c r="N47" s="47" t="str">
        <f>IF(ISBLANK(M47),"",SUM(L47-M47))</f>
        <v/>
      </c>
      <c r="O47" s="32"/>
      <c r="P47" s="63" t="s">
        <v>30</v>
      </c>
      <c r="Q47" s="70" t="str">
        <f>IF(ISBLANK(I44),"",(I44/H44))</f>
        <v/>
      </c>
      <c r="R47" s="70" t="str">
        <f>IF(ISBLANK(I46),"",SUM(I44+I46+I47)/H44)</f>
        <v/>
      </c>
      <c r="S47" s="74" t="str">
        <f>IF(J47="",J46,J47)</f>
        <v/>
      </c>
    </row>
    <row r="48" spans="1:19" ht="16.5" customHeight="1" thickTop="1" x14ac:dyDescent="0.35"/>
    <row r="49" spans="1:19" ht="15" thickBot="1" x14ac:dyDescent="0.4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9" ht="25.5" customHeight="1" thickTop="1" thickBot="1" x14ac:dyDescent="0.4">
      <c r="B50" s="4"/>
      <c r="C50" s="109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35"/>
      <c r="O50" s="32"/>
      <c r="P50" s="112" t="str">
        <f>CONCATENATE(C50," Overall Proficiency")</f>
        <v xml:space="preserve"> Overall Proficiency</v>
      </c>
      <c r="Q50" s="113"/>
      <c r="R50" s="113"/>
      <c r="S50" s="114"/>
    </row>
    <row r="51" spans="1:19" ht="44.5" thickTop="1" thickBot="1" x14ac:dyDescent="0.4">
      <c r="B51" s="5"/>
      <c r="C51" s="6" t="s">
        <v>3</v>
      </c>
      <c r="D51" s="7" t="s">
        <v>4</v>
      </c>
      <c r="E51" s="7" t="s">
        <v>5</v>
      </c>
      <c r="F51" s="8"/>
      <c r="G51" s="19"/>
      <c r="H51" s="9" t="s">
        <v>6</v>
      </c>
      <c r="I51" s="10" t="s">
        <v>7</v>
      </c>
      <c r="J51" s="11" t="s">
        <v>8</v>
      </c>
      <c r="K51" s="28"/>
      <c r="L51" s="11" t="s">
        <v>9</v>
      </c>
      <c r="M51" s="12" t="s">
        <v>10</v>
      </c>
      <c r="N51" s="25" t="s">
        <v>11</v>
      </c>
      <c r="P51" s="61"/>
      <c r="Q51" s="65" t="s">
        <v>12</v>
      </c>
      <c r="R51" s="64" t="s">
        <v>33</v>
      </c>
      <c r="S51" s="33" t="s">
        <v>34</v>
      </c>
    </row>
    <row r="52" spans="1:19" ht="15.5" thickTop="1" thickBot="1" x14ac:dyDescent="0.4">
      <c r="B52" s="13" t="s">
        <v>15</v>
      </c>
      <c r="C52" s="50"/>
      <c r="D52" s="51"/>
      <c r="E52" s="52"/>
      <c r="F52" s="26"/>
      <c r="G52" s="20"/>
      <c r="H52" s="53"/>
      <c r="I52" s="52"/>
      <c r="J52" s="43" t="str">
        <f>IFERROR(R53-R55,"")</f>
        <v/>
      </c>
      <c r="K52" s="29"/>
      <c r="L52" s="53"/>
      <c r="M52" s="54"/>
      <c r="N52" s="43" t="str">
        <f>IFERROR(R53-R54,"")</f>
        <v/>
      </c>
      <c r="P52" s="62" t="s">
        <v>16</v>
      </c>
      <c r="Q52" s="68" t="str">
        <f>IF(ISBLANK(E52),"",SUM(E52/D52))</f>
        <v/>
      </c>
      <c r="R52" s="68" t="str">
        <f>IF(ISBLANK(E54),"",SUM(E52+E54+E55)/D52)</f>
        <v/>
      </c>
      <c r="S52" s="71" t="str">
        <f>IF(F55="",F54,F55)</f>
        <v/>
      </c>
    </row>
    <row r="53" spans="1:19" ht="44.5" thickTop="1" thickBot="1" x14ac:dyDescent="0.4">
      <c r="B53" s="14"/>
      <c r="C53" s="15"/>
      <c r="D53" s="16" t="s">
        <v>17</v>
      </c>
      <c r="E53" s="17" t="s">
        <v>18</v>
      </c>
      <c r="F53" s="18" t="s">
        <v>19</v>
      </c>
      <c r="G53" s="21"/>
      <c r="H53" s="16" t="s">
        <v>20</v>
      </c>
      <c r="I53" s="17" t="s">
        <v>21</v>
      </c>
      <c r="J53" s="17" t="s">
        <v>22</v>
      </c>
      <c r="K53" s="30"/>
      <c r="L53" s="16" t="s">
        <v>23</v>
      </c>
      <c r="M53" s="17" t="s">
        <v>24</v>
      </c>
      <c r="N53" s="34" t="s">
        <v>25</v>
      </c>
      <c r="O53" s="32"/>
      <c r="P53" s="62" t="s">
        <v>26</v>
      </c>
      <c r="Q53" s="69" t="str">
        <f>IF(ISBLANK(I52),"",IF(ISBLANK(M52),"",((E52-I52-M52)/(D52-H52-L52))))</f>
        <v/>
      </c>
      <c r="R53" s="67" t="str">
        <f>IF(ISBLANK(I54),"",IF(ISBLANK(M54),"",(((E52+E54+E55)-(I52+I54+I55)-(M52+M54+M55))/(D52-H52-L52))))</f>
        <v/>
      </c>
      <c r="S53" s="75" t="str">
        <f>IFERROR(S52-S54-S55,"")</f>
        <v/>
      </c>
    </row>
    <row r="54" spans="1:19" ht="15.5" thickTop="1" thickBot="1" x14ac:dyDescent="0.4">
      <c r="A54" s="4"/>
      <c r="B54" s="2" t="s">
        <v>27</v>
      </c>
      <c r="C54" s="55"/>
      <c r="D54" s="48" t="str">
        <f>IF(ISBLANK(E52),"",SUM(D52-E52))</f>
        <v/>
      </c>
      <c r="E54" s="57"/>
      <c r="F54" s="37" t="str">
        <f>IF(ISBLANK(E54),"",SUM(D54-E54))</f>
        <v/>
      </c>
      <c r="G54" s="22"/>
      <c r="H54" s="39" t="str">
        <f>IF(ISBLANK(I52),"",SUM(H52-I52))</f>
        <v/>
      </c>
      <c r="I54" s="59"/>
      <c r="J54" s="41" t="str">
        <f>IF(ISBLANK(I54),"",SUM(H54-I54))</f>
        <v/>
      </c>
      <c r="K54" s="31"/>
      <c r="L54" s="44" t="str">
        <f>IF(ISBLANK(M52),"",SUM(L52-M52))</f>
        <v/>
      </c>
      <c r="M54" s="59"/>
      <c r="N54" s="46" t="str">
        <f>IF(ISBLANK(M54),"",SUM(L54-M54))</f>
        <v/>
      </c>
      <c r="O54" s="32"/>
      <c r="P54" s="62" t="s">
        <v>28</v>
      </c>
      <c r="Q54" s="69" t="str">
        <f>IF(ISBLANK(M52),"",(M52/L52))</f>
        <v/>
      </c>
      <c r="R54" s="69" t="str">
        <f>IF(ISBLANK(M54),"",SUM(M52+M54+M55)/L52)</f>
        <v/>
      </c>
      <c r="S54" s="72" t="str">
        <f>IF(N55="",N54,N55)</f>
        <v/>
      </c>
    </row>
    <row r="55" spans="1:19" ht="15.5" thickTop="1" thickBot="1" x14ac:dyDescent="0.4">
      <c r="A55" s="4"/>
      <c r="B55" s="3" t="s">
        <v>29</v>
      </c>
      <c r="C55" s="56"/>
      <c r="D55" s="49" t="str">
        <f>F54</f>
        <v/>
      </c>
      <c r="E55" s="58"/>
      <c r="F55" s="38" t="str">
        <f>IF(ISBLANK(E55),"",SUM(D55-E55))</f>
        <v/>
      </c>
      <c r="G55" s="23"/>
      <c r="H55" s="40" t="str">
        <f>J54</f>
        <v/>
      </c>
      <c r="I55" s="60"/>
      <c r="J55" s="42" t="str">
        <f>IF(ISBLANK(I55),"",SUM(H55-I55))</f>
        <v/>
      </c>
      <c r="K55" s="27"/>
      <c r="L55" s="45" t="str">
        <f>N54</f>
        <v/>
      </c>
      <c r="M55" s="60"/>
      <c r="N55" s="47" t="str">
        <f>IF(ISBLANK(M55),"",SUM(L55-M55))</f>
        <v/>
      </c>
      <c r="O55" s="32"/>
      <c r="P55" s="63" t="s">
        <v>30</v>
      </c>
      <c r="Q55" s="70" t="str">
        <f>IF(ISBLANK(I52),"",(I52/H52))</f>
        <v/>
      </c>
      <c r="R55" s="70" t="str">
        <f>IF(ISBLANK(I54),"",SUM(I52+I54+I55)/H52)</f>
        <v/>
      </c>
      <c r="S55" s="74" t="str">
        <f>IF(J55="",J54,J55)</f>
        <v/>
      </c>
    </row>
    <row r="56" spans="1:19" ht="16.5" customHeight="1" thickTop="1" x14ac:dyDescent="0.35"/>
    <row r="58" spans="1:19" ht="24" customHeight="1" x14ac:dyDescent="0.35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P58" s="116"/>
      <c r="Q58" s="116"/>
      <c r="R58" s="116"/>
      <c r="S58" s="116"/>
    </row>
    <row r="59" spans="1:19" x14ac:dyDescent="0.35">
      <c r="C59" s="77"/>
      <c r="D59" s="78"/>
      <c r="E59" s="78"/>
      <c r="H59" s="79"/>
      <c r="I59" s="79"/>
      <c r="J59" s="79"/>
      <c r="K59" s="79"/>
      <c r="L59" s="79"/>
      <c r="M59" s="79"/>
      <c r="N59" s="79"/>
      <c r="P59" s="80"/>
      <c r="Q59" s="81"/>
      <c r="R59" s="81"/>
      <c r="S59" s="78"/>
    </row>
    <row r="60" spans="1:19" x14ac:dyDescent="0.35">
      <c r="B60" s="77"/>
      <c r="C60" s="82"/>
      <c r="D60" s="83"/>
      <c r="E60" s="83"/>
      <c r="F60" s="84"/>
      <c r="G60" s="84"/>
      <c r="H60" s="83"/>
      <c r="I60" s="83"/>
      <c r="J60" s="85"/>
      <c r="L60" s="83"/>
      <c r="M60" s="83"/>
      <c r="N60" s="85"/>
      <c r="P60" s="77"/>
      <c r="Q60" s="86"/>
      <c r="R60" s="86"/>
      <c r="S60" s="87"/>
    </row>
    <row r="61" spans="1:19" x14ac:dyDescent="0.35">
      <c r="B61" s="77"/>
      <c r="C61" s="8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1"/>
      <c r="P61" s="77"/>
      <c r="Q61" s="89"/>
      <c r="R61" s="90"/>
      <c r="S61" s="87"/>
    </row>
    <row r="62" spans="1:19" x14ac:dyDescent="0.35">
      <c r="B62" s="77"/>
      <c r="C62" s="82"/>
      <c r="D62" s="91"/>
      <c r="E62" s="83"/>
      <c r="F62" s="91"/>
      <c r="H62" s="91"/>
      <c r="I62" s="83"/>
      <c r="J62" s="91"/>
      <c r="L62" s="91"/>
      <c r="M62" s="83"/>
      <c r="N62" s="91"/>
      <c r="P62" s="77"/>
      <c r="Q62" s="89"/>
      <c r="R62" s="89"/>
      <c r="S62" s="87"/>
    </row>
    <row r="63" spans="1:19" x14ac:dyDescent="0.35">
      <c r="B63" s="77"/>
      <c r="C63" s="82"/>
      <c r="D63" s="91"/>
      <c r="E63" s="83"/>
      <c r="F63" s="91"/>
      <c r="H63" s="91"/>
      <c r="I63" s="83"/>
      <c r="J63" s="91"/>
      <c r="L63" s="91"/>
      <c r="M63" s="83"/>
      <c r="N63" s="91"/>
      <c r="P63" s="77"/>
      <c r="Q63" s="89"/>
      <c r="R63" s="89"/>
      <c r="S63" s="92"/>
    </row>
    <row r="64" spans="1:19" ht="16.5" customHeight="1" x14ac:dyDescent="0.35"/>
    <row r="66" spans="2:19" ht="24.75" customHeight="1" x14ac:dyDescent="0.35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P66" s="116"/>
      <c r="Q66" s="116"/>
      <c r="R66" s="116"/>
      <c r="S66" s="116"/>
    </row>
    <row r="67" spans="2:19" x14ac:dyDescent="0.35">
      <c r="C67" s="77"/>
      <c r="D67" s="78"/>
      <c r="E67" s="78"/>
      <c r="H67" s="79"/>
      <c r="I67" s="79"/>
      <c r="J67" s="79"/>
      <c r="K67" s="79"/>
      <c r="L67" s="79"/>
      <c r="M67" s="79"/>
      <c r="N67" s="79"/>
      <c r="P67" s="80"/>
      <c r="Q67" s="81"/>
      <c r="R67" s="81"/>
      <c r="S67" s="78"/>
    </row>
    <row r="68" spans="2:19" x14ac:dyDescent="0.35">
      <c r="B68" s="77"/>
      <c r="C68" s="82"/>
      <c r="D68" s="83"/>
      <c r="E68" s="83"/>
      <c r="F68" s="84"/>
      <c r="G68" s="84"/>
      <c r="H68" s="83"/>
      <c r="I68" s="83"/>
      <c r="J68" s="85"/>
      <c r="L68" s="83"/>
      <c r="M68" s="83"/>
      <c r="N68" s="85"/>
      <c r="P68" s="77"/>
      <c r="Q68" s="86"/>
      <c r="R68" s="86"/>
      <c r="S68" s="87"/>
    </row>
    <row r="69" spans="2:19" x14ac:dyDescent="0.35">
      <c r="B69" s="77"/>
      <c r="C69" s="8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81"/>
      <c r="P69" s="77"/>
      <c r="Q69" s="89"/>
      <c r="R69" s="90"/>
      <c r="S69" s="87"/>
    </row>
    <row r="70" spans="2:19" x14ac:dyDescent="0.35">
      <c r="B70" s="77"/>
      <c r="C70" s="82"/>
      <c r="D70" s="91"/>
      <c r="E70" s="83"/>
      <c r="F70" s="91"/>
      <c r="H70" s="91"/>
      <c r="I70" s="83"/>
      <c r="J70" s="91"/>
      <c r="L70" s="91"/>
      <c r="M70" s="83"/>
      <c r="N70" s="91"/>
      <c r="P70" s="77"/>
      <c r="Q70" s="89"/>
      <c r="R70" s="89"/>
      <c r="S70" s="87"/>
    </row>
    <row r="71" spans="2:19" x14ac:dyDescent="0.35">
      <c r="B71" s="77"/>
      <c r="C71" s="82"/>
      <c r="D71" s="91"/>
      <c r="E71" s="83"/>
      <c r="F71" s="91"/>
      <c r="H71" s="91"/>
      <c r="I71" s="83"/>
      <c r="J71" s="91"/>
      <c r="L71" s="91"/>
      <c r="M71" s="83"/>
      <c r="N71" s="91"/>
      <c r="P71" s="77"/>
      <c r="Q71" s="89"/>
      <c r="R71" s="89"/>
      <c r="S71" s="92"/>
    </row>
  </sheetData>
  <sheetProtection formatCells="0" formatColumns="0" formatRows="0" insertColumns="0" insertRows="0" insertHyperlinks="0" deleteColumns="0" deleteRows="0" sort="0" autoFilter="0" pivotTables="0"/>
  <mergeCells count="18">
    <mergeCell ref="C2:M2"/>
    <mergeCell ref="P2:S2"/>
    <mergeCell ref="C10:M10"/>
    <mergeCell ref="P10:S10"/>
    <mergeCell ref="C18:M18"/>
    <mergeCell ref="P18:S18"/>
    <mergeCell ref="C26:M26"/>
    <mergeCell ref="P26:S26"/>
    <mergeCell ref="C34:M34"/>
    <mergeCell ref="P34:S34"/>
    <mergeCell ref="C42:M42"/>
    <mergeCell ref="P42:S42"/>
    <mergeCell ref="C50:M50"/>
    <mergeCell ref="P50:S50"/>
    <mergeCell ref="C58:M58"/>
    <mergeCell ref="P58:S58"/>
    <mergeCell ref="C66:M66"/>
    <mergeCell ref="P66:S6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S2 Adv Comp</vt:lpstr>
      <vt:lpstr>S2 10th Lit</vt:lpstr>
      <vt:lpstr>S2 Am Lit</vt:lpstr>
      <vt:lpstr>S2 US History</vt:lpstr>
      <vt:lpstr>S2 World Hist</vt:lpstr>
      <vt:lpstr>S2 Economics</vt:lpstr>
      <vt:lpstr>S2 Essentials of HC</vt:lpstr>
      <vt:lpstr>S2 CTAE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Creel, Amanda</dc:creator>
  <cp:keywords/>
  <dc:description/>
  <cp:lastModifiedBy>Foy, Stephanie</cp:lastModifiedBy>
  <cp:revision/>
  <dcterms:created xsi:type="dcterms:W3CDTF">2022-08-01T13:03:55Z</dcterms:created>
  <dcterms:modified xsi:type="dcterms:W3CDTF">2023-05-25T21:58:45Z</dcterms:modified>
  <cp:category/>
  <cp:contentStatus/>
</cp:coreProperties>
</file>