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G:\My Drive\Dump Folder\"/>
    </mc:Choice>
  </mc:AlternateContent>
  <xr:revisionPtr revIDLastSave="0" documentId="8_{B3E0967E-88D5-42B0-8A82-915C2D04F03D}" xr6:coauthVersionLast="47" xr6:coauthVersionMax="47" xr10:uidLastSave="{00000000-0000-0000-0000-000000000000}"/>
  <bookViews>
    <workbookView xWindow="15225" yWindow="-14145" windowWidth="20880" windowHeight="11490" xr2:uid="{00000000-000D-0000-FFFF-FFFF00000000}"/>
  </bookViews>
  <sheets>
    <sheet name="3–5" sheetId="1" r:id="rId1"/>
  </sheets>
  <definedNames>
    <definedName name="_xlnm.Print_Area" localSheetId="0">'3–5'!$A$1:$K$44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9" i="1" l="1"/>
  <c r="K35" i="1"/>
  <c r="K24" i="1"/>
  <c r="K20" i="1"/>
  <c r="K13" i="1"/>
  <c r="K9" i="1"/>
  <c r="D42" i="1"/>
  <c r="B41" i="1"/>
  <c r="D41" i="1"/>
  <c r="J38" i="1"/>
  <c r="H38" i="1"/>
  <c r="D38" i="1"/>
  <c r="B38" i="1"/>
  <c r="B37" i="1"/>
  <c r="D37" i="1"/>
  <c r="F37" i="1"/>
  <c r="H37" i="1"/>
  <c r="J37" i="1"/>
  <c r="J35" i="1"/>
  <c r="D35" i="1"/>
  <c r="J34" i="1"/>
  <c r="H34" i="1"/>
  <c r="F34" i="1"/>
  <c r="D34" i="1"/>
  <c r="B33" i="1"/>
  <c r="D33" i="1"/>
  <c r="F33" i="1"/>
  <c r="H33" i="1"/>
  <c r="J33" i="1"/>
  <c r="H30" i="1"/>
  <c r="B29" i="1"/>
  <c r="D29" i="1"/>
  <c r="F29" i="1"/>
  <c r="H29" i="1"/>
  <c r="J29" i="1"/>
  <c r="D24" i="1"/>
  <c r="J23" i="1"/>
  <c r="H23" i="1"/>
  <c r="F23" i="1"/>
  <c r="D23" i="1"/>
  <c r="B23" i="1"/>
  <c r="B22" i="1"/>
  <c r="D22" i="1"/>
  <c r="F22" i="1"/>
  <c r="H22" i="1"/>
  <c r="J22" i="1"/>
  <c r="D20" i="1"/>
  <c r="J19" i="1"/>
  <c r="H19" i="1"/>
  <c r="F19" i="1"/>
  <c r="B18" i="1"/>
  <c r="D18" i="1"/>
  <c r="F18" i="1"/>
  <c r="H18" i="1"/>
  <c r="J18" i="1"/>
  <c r="B7" i="1"/>
  <c r="D7" i="1"/>
  <c r="F7" i="1"/>
  <c r="H7" i="1"/>
  <c r="D8" i="1"/>
  <c r="H8" i="1"/>
  <c r="B9" i="1"/>
  <c r="B13" i="1"/>
  <c r="H12" i="1"/>
  <c r="D12" i="1"/>
  <c r="B12" i="1"/>
  <c r="B11" i="1"/>
  <c r="D11" i="1"/>
  <c r="F11" i="1"/>
  <c r="H11" i="1"/>
  <c r="J12" i="1"/>
  <c r="J11" i="1"/>
  <c r="J8" i="1"/>
  <c r="J7" i="1"/>
  <c r="A46" i="1"/>
  <c r="M13" i="1"/>
</calcChain>
</file>

<file path=xl/sharedStrings.xml><?xml version="1.0" encoding="utf-8"?>
<sst xmlns="http://schemas.openxmlformats.org/spreadsheetml/2006/main" count="128" uniqueCount="23">
  <si>
    <t>SUBJECT</t>
  </si>
  <si>
    <t>School</t>
  </si>
  <si>
    <t>State</t>
  </si>
  <si>
    <t>English</t>
  </si>
  <si>
    <t>SPED</t>
  </si>
  <si>
    <t>ELL</t>
  </si>
  <si>
    <t>Mathematics</t>
  </si>
  <si>
    <t>Science</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</si>
  <si>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</si>
  <si>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___3_________</t>
  </si>
  <si>
    <t>GRADE LEVEL:   _____4_______</t>
  </si>
  <si>
    <t>GRADE LEVEL:   ___5_________</t>
  </si>
  <si>
    <t xml:space="preserve">State Accountability: Georgia Milestones End-of-Grade Assessment </t>
  </si>
  <si>
    <t>2022-2023</t>
  </si>
  <si>
    <t>2021-2022</t>
  </si>
  <si>
    <t>2020-2021</t>
  </si>
  <si>
    <t>2018-2019</t>
  </si>
  <si>
    <t>Sweet Apple Elementary School Student Achievement Data</t>
  </si>
  <si>
    <t>2017-2018</t>
  </si>
  <si>
    <t>Percentage of Students Meeting or Exceeding Proficiency (Proficient and Distinguished)</t>
  </si>
  <si>
    <t>NA</t>
  </si>
  <si>
    <t>Social Studies</t>
  </si>
  <si>
    <t>Eco Dis -Migrant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</si>
</sst>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s>
  <fills count="12">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0" tint="-0.34998626667073579"/>
        <bgColor indexed="64"/>
      </patternFill>
    </fill>
    <fill>
      <patternFill patternType="solid">
        <fgColor theme="0" tint="-0.34998626667073579"/>
        <bgColor theme="0"/>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45">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3" fillId="10" borderId="19" xfId="0" applyFont="1" applyFill="1" applyBorder="1" applyAlignment="1">
      <alignment vertical="center" wrapText="1"/>
    </xf>
    <xf numFmtId="0" fontId="3" fillId="10" borderId="20" xfId="0" applyFont="1" applyFill="1" applyBorder="1" applyAlignment="1">
      <alignment vertical="center" wrapText="1"/>
    </xf>
    <xf numFmtId="0" fontId="6" fillId="11" borderId="19" xfId="0" applyFont="1" applyFill="1" applyBorder="1" applyAlignment="1">
      <alignment horizontal="center" vertical="center" wrapText="1"/>
    </xf>
    <xf numFmtId="0" fontId="6" fillId="11" borderId="20"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5" fillId="9" borderId="11" xfId="0" applyFont="1" applyFill="1" applyBorder="1" applyAlignment="1">
      <alignment horizontal="center" vertical="center" wrapText="1"/>
    </xf>
    <xf numFmtId="0" fontId="8" fillId="0" borderId="0" xfId="0" applyFont="1" applyAlignment="1">
      <alignment vertical="top" wrapText="1"/>
    </xf>
    <xf numFmtId="0" fontId="0" fillId="0" borderId="0" xfId="0"/>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14" fillId="0" borderId="6"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84"/>
  <sheetViews>
    <sheetView showGridLines="0" tabSelected="1" zoomScale="150" zoomScaleNormal="150" workbookViewId="0">
      <selection activeCell="K13" sqref="K13"/>
    </sheetView>
  </sheetViews>
  <sheetFormatPr defaultColWidth="12.69921875" defaultRowHeight="15" customHeight="1" x14ac:dyDescent="0.25"/>
  <cols>
    <col min="1" max="1" width="13.09765625" bestFit="1" customWidth="1"/>
    <col min="2" max="11" width="9.69921875" customWidth="1"/>
    <col min="12" max="12" width="2.296875" customWidth="1"/>
    <col min="13" max="31" width="7.69921875" customWidth="1"/>
  </cols>
  <sheetData>
    <row r="1" spans="1:31" ht="18.75" customHeight="1" x14ac:dyDescent="0.3">
      <c r="A1" s="34" t="s">
        <v>17</v>
      </c>
      <c r="B1" s="35"/>
      <c r="C1" s="35"/>
      <c r="D1" s="35"/>
      <c r="E1" s="35"/>
      <c r="F1" s="35"/>
      <c r="G1" s="35"/>
      <c r="H1" s="35"/>
      <c r="I1" s="35"/>
      <c r="J1" s="35"/>
      <c r="K1" s="36"/>
      <c r="L1" s="1"/>
      <c r="M1" s="2"/>
      <c r="N1" s="2"/>
      <c r="O1" s="2"/>
      <c r="P1" s="2"/>
      <c r="Q1" s="2"/>
      <c r="R1" s="2"/>
      <c r="S1" s="2"/>
      <c r="T1" s="2"/>
      <c r="U1" s="2"/>
      <c r="V1" s="2"/>
      <c r="W1" s="2"/>
      <c r="X1" s="2"/>
      <c r="Y1" s="2"/>
      <c r="Z1" s="2"/>
      <c r="AA1" s="2"/>
      <c r="AB1" s="2"/>
      <c r="AC1" s="3"/>
      <c r="AD1" s="3"/>
      <c r="AE1" s="3"/>
    </row>
    <row r="2" spans="1:31" ht="16.5" customHeight="1" x14ac:dyDescent="0.3">
      <c r="A2" s="37" t="s">
        <v>12</v>
      </c>
      <c r="B2" s="38"/>
      <c r="C2" s="38"/>
      <c r="D2" s="38"/>
      <c r="E2" s="38"/>
      <c r="F2" s="38"/>
      <c r="G2" s="38"/>
      <c r="H2" s="38"/>
      <c r="I2" s="38"/>
      <c r="J2" s="38"/>
      <c r="K2" s="39"/>
      <c r="L2" s="1"/>
      <c r="M2" s="44" t="s">
        <v>8</v>
      </c>
      <c r="N2" s="44"/>
      <c r="O2" s="44"/>
      <c r="P2" s="44"/>
      <c r="Q2" s="44"/>
      <c r="R2" s="2"/>
      <c r="S2" s="2"/>
      <c r="T2" s="2"/>
      <c r="U2" s="2"/>
      <c r="V2" s="2"/>
      <c r="W2" s="2"/>
      <c r="X2" s="2"/>
      <c r="Y2" s="2"/>
      <c r="Z2" s="2"/>
      <c r="AA2" s="2"/>
      <c r="AB2" s="2"/>
      <c r="AC2" s="3"/>
      <c r="AD2" s="3"/>
      <c r="AE2" s="3"/>
    </row>
    <row r="3" spans="1:31" ht="15" customHeight="1" x14ac:dyDescent="0.3">
      <c r="A3" s="40" t="s">
        <v>19</v>
      </c>
      <c r="B3" s="41"/>
      <c r="C3" s="41"/>
      <c r="D3" s="41"/>
      <c r="E3" s="41"/>
      <c r="F3" s="41"/>
      <c r="G3" s="41"/>
      <c r="H3" s="41"/>
      <c r="I3" s="41"/>
      <c r="J3" s="41"/>
      <c r="K3" s="42"/>
      <c r="L3" s="1"/>
      <c r="M3" s="44"/>
      <c r="N3" s="44"/>
      <c r="O3" s="44"/>
      <c r="P3" s="44"/>
      <c r="Q3" s="44"/>
      <c r="R3" s="2"/>
      <c r="S3" s="2"/>
      <c r="T3" s="2"/>
      <c r="U3" s="2"/>
      <c r="V3" s="2"/>
      <c r="W3" s="2"/>
      <c r="X3" s="2"/>
      <c r="Y3" s="2"/>
      <c r="Z3" s="2"/>
      <c r="AA3" s="2"/>
      <c r="AB3" s="2"/>
      <c r="AC3" s="3"/>
      <c r="AD3" s="3"/>
      <c r="AE3" s="3"/>
    </row>
    <row r="4" spans="1:31" ht="12.75" customHeight="1" x14ac:dyDescent="0.3">
      <c r="A4" s="43" t="s">
        <v>9</v>
      </c>
      <c r="B4" s="24"/>
      <c r="C4" s="24"/>
      <c r="D4" s="24"/>
      <c r="E4" s="24"/>
      <c r="F4" s="24"/>
      <c r="G4" s="24"/>
      <c r="H4" s="24"/>
      <c r="I4" s="24"/>
      <c r="J4" s="24"/>
      <c r="K4" s="25"/>
      <c r="L4" s="1"/>
      <c r="M4" s="44"/>
      <c r="N4" s="44"/>
      <c r="O4" s="44"/>
      <c r="P4" s="44"/>
      <c r="Q4" s="44"/>
      <c r="R4" s="2"/>
      <c r="S4" s="2"/>
      <c r="T4" s="2"/>
      <c r="U4" s="2"/>
      <c r="V4" s="2"/>
      <c r="W4" s="2"/>
      <c r="X4" s="2"/>
      <c r="Y4" s="2"/>
      <c r="Z4" s="2"/>
      <c r="AA4" s="2"/>
      <c r="AB4" s="2"/>
      <c r="AC4" s="3"/>
      <c r="AD4" s="3"/>
      <c r="AE4" s="3"/>
    </row>
    <row r="5" spans="1:31" ht="12.75" customHeight="1" x14ac:dyDescent="0.3">
      <c r="A5" s="4"/>
      <c r="B5" s="26" t="s">
        <v>18</v>
      </c>
      <c r="C5" s="27"/>
      <c r="D5" s="26" t="s">
        <v>16</v>
      </c>
      <c r="E5" s="27"/>
      <c r="F5" s="26" t="s">
        <v>15</v>
      </c>
      <c r="G5" s="27"/>
      <c r="H5" s="26" t="s">
        <v>14</v>
      </c>
      <c r="I5" s="27"/>
      <c r="J5" s="28" t="s">
        <v>13</v>
      </c>
      <c r="K5" s="29"/>
      <c r="L5" s="1"/>
      <c r="M5" s="44"/>
      <c r="N5" s="44"/>
      <c r="O5" s="44"/>
      <c r="P5" s="44"/>
      <c r="Q5" s="44"/>
      <c r="R5" s="2"/>
      <c r="S5" s="2"/>
      <c r="T5" s="2"/>
      <c r="U5" s="2"/>
      <c r="V5" s="2"/>
      <c r="W5" s="2"/>
      <c r="X5" s="2"/>
      <c r="Y5" s="2"/>
      <c r="Z5" s="2"/>
      <c r="AA5" s="2"/>
      <c r="AB5" s="2"/>
      <c r="AC5" s="3"/>
      <c r="AD5" s="3"/>
      <c r="AE5" s="3"/>
    </row>
    <row r="6" spans="1:31" ht="12.75" customHeight="1" x14ac:dyDescent="0.3">
      <c r="A6" s="5" t="s">
        <v>0</v>
      </c>
      <c r="B6" s="6" t="s">
        <v>1</v>
      </c>
      <c r="C6" s="6" t="s">
        <v>2</v>
      </c>
      <c r="D6" s="6" t="s">
        <v>1</v>
      </c>
      <c r="E6" s="6" t="s">
        <v>2</v>
      </c>
      <c r="F6" s="6" t="s">
        <v>1</v>
      </c>
      <c r="G6" s="6" t="s">
        <v>2</v>
      </c>
      <c r="H6" s="6" t="s">
        <v>1</v>
      </c>
      <c r="I6" s="6" t="s">
        <v>2</v>
      </c>
      <c r="J6" s="6" t="s">
        <v>1</v>
      </c>
      <c r="K6" s="7" t="s">
        <v>2</v>
      </c>
      <c r="L6" s="1"/>
      <c r="M6" s="44"/>
      <c r="N6" s="44"/>
      <c r="O6" s="44"/>
      <c r="P6" s="44"/>
      <c r="Q6" s="44"/>
      <c r="R6" s="31"/>
      <c r="S6" s="32"/>
      <c r="T6" s="32"/>
      <c r="U6" s="32"/>
      <c r="V6" s="32"/>
      <c r="W6" s="2"/>
      <c r="X6" s="2"/>
      <c r="Y6" s="2"/>
      <c r="Z6" s="2"/>
      <c r="AA6" s="2"/>
      <c r="AB6" s="2"/>
      <c r="AC6" s="3"/>
      <c r="AD6" s="3"/>
      <c r="AE6" s="3"/>
    </row>
    <row r="7" spans="1:31" ht="12.75" customHeight="1" x14ac:dyDescent="0.3">
      <c r="A7" s="8" t="s">
        <v>3</v>
      </c>
      <c r="B7" s="9">
        <f>21.8+44.4</f>
        <v>66.2</v>
      </c>
      <c r="C7" s="9">
        <v>37</v>
      </c>
      <c r="D7" s="9">
        <f>39.3+38.4</f>
        <v>77.699999999999989</v>
      </c>
      <c r="E7" s="9">
        <v>42</v>
      </c>
      <c r="F7" s="9">
        <f>32.5+36.3</f>
        <v>68.8</v>
      </c>
      <c r="G7" s="9">
        <v>36.1</v>
      </c>
      <c r="H7" s="9">
        <f>41.5+34.7</f>
        <v>76.2</v>
      </c>
      <c r="I7" s="9">
        <v>36.4</v>
      </c>
      <c r="J7" s="9">
        <f>34.6+42.5</f>
        <v>77.099999999999994</v>
      </c>
      <c r="K7" s="9">
        <v>38.6</v>
      </c>
      <c r="L7" s="1"/>
      <c r="M7" s="44"/>
      <c r="N7" s="44"/>
      <c r="O7" s="44"/>
      <c r="P7" s="44"/>
      <c r="Q7" s="44"/>
      <c r="R7" s="32"/>
      <c r="S7" s="32"/>
      <c r="T7" s="32"/>
      <c r="U7" s="32"/>
      <c r="V7" s="32"/>
      <c r="W7" s="2"/>
      <c r="X7" s="2"/>
      <c r="Y7" s="2"/>
      <c r="Z7" s="2"/>
      <c r="AA7" s="2"/>
      <c r="AB7" s="2"/>
      <c r="AC7" s="3"/>
      <c r="AD7" s="3"/>
      <c r="AE7" s="3"/>
    </row>
    <row r="8" spans="1:31" ht="12.75" customHeight="1" x14ac:dyDescent="0.3">
      <c r="A8" s="10" t="s">
        <v>4</v>
      </c>
      <c r="B8" s="9">
        <v>23.1</v>
      </c>
      <c r="C8" s="17"/>
      <c r="D8" s="9">
        <f>17.6+17.6</f>
        <v>35.200000000000003</v>
      </c>
      <c r="E8" s="19">
        <v>16</v>
      </c>
      <c r="F8" s="19">
        <v>14.3</v>
      </c>
      <c r="G8" s="19">
        <v>14</v>
      </c>
      <c r="H8" s="9">
        <f>22.2+5.6</f>
        <v>27.799999999999997</v>
      </c>
      <c r="I8" s="19">
        <v>14</v>
      </c>
      <c r="J8" s="9">
        <f>35.7+28.6</f>
        <v>64.300000000000011</v>
      </c>
      <c r="K8" s="20">
        <v>15.1</v>
      </c>
      <c r="L8" s="1"/>
      <c r="M8" s="44"/>
      <c r="N8" s="44"/>
      <c r="O8" s="44"/>
      <c r="P8" s="44"/>
      <c r="Q8" s="44"/>
      <c r="R8" s="32"/>
      <c r="S8" s="32"/>
      <c r="T8" s="32"/>
      <c r="U8" s="32"/>
      <c r="V8" s="32"/>
      <c r="W8" s="2"/>
      <c r="X8" s="2"/>
      <c r="Y8" s="2"/>
      <c r="Z8" s="2"/>
      <c r="AA8" s="2"/>
      <c r="AB8" s="2"/>
      <c r="AC8" s="3"/>
      <c r="AD8" s="3"/>
      <c r="AE8" s="3"/>
    </row>
    <row r="9" spans="1:31" ht="12.75" customHeight="1" x14ac:dyDescent="0.3">
      <c r="A9" s="10" t="s">
        <v>5</v>
      </c>
      <c r="B9" s="9">
        <f>14.3+28.6</f>
        <v>42.900000000000006</v>
      </c>
      <c r="C9" s="17"/>
      <c r="D9" s="9">
        <v>25</v>
      </c>
      <c r="E9" s="19">
        <v>18</v>
      </c>
      <c r="F9" s="19">
        <v>0</v>
      </c>
      <c r="G9" s="19">
        <v>22</v>
      </c>
      <c r="H9" s="9" t="s">
        <v>20</v>
      </c>
      <c r="I9" s="19">
        <v>15</v>
      </c>
      <c r="J9" s="9">
        <v>100</v>
      </c>
      <c r="K9" s="20">
        <f>14.5+2.8</f>
        <v>17.3</v>
      </c>
      <c r="L9" s="1"/>
      <c r="M9" s="44"/>
      <c r="N9" s="44"/>
      <c r="O9" s="44"/>
      <c r="P9" s="44"/>
      <c r="Q9" s="44"/>
      <c r="R9" s="32"/>
      <c r="S9" s="32"/>
      <c r="T9" s="32"/>
      <c r="U9" s="32"/>
      <c r="V9" s="32"/>
      <c r="W9" s="2"/>
      <c r="X9" s="2"/>
      <c r="Y9" s="2"/>
      <c r="Z9" s="2"/>
      <c r="AA9" s="2"/>
      <c r="AB9" s="2"/>
      <c r="AC9" s="3"/>
      <c r="AD9" s="3"/>
      <c r="AE9" s="3"/>
    </row>
    <row r="10" spans="1:31" ht="12.75" customHeight="1" x14ac:dyDescent="0.3">
      <c r="A10" s="10" t="s">
        <v>22</v>
      </c>
      <c r="B10" s="9" t="s">
        <v>20</v>
      </c>
      <c r="C10" s="17"/>
      <c r="D10" s="9" t="s">
        <v>20</v>
      </c>
      <c r="E10" s="17"/>
      <c r="F10" s="9" t="s">
        <v>20</v>
      </c>
      <c r="G10" s="17"/>
      <c r="H10" s="9" t="s">
        <v>20</v>
      </c>
      <c r="I10" s="19">
        <v>20</v>
      </c>
      <c r="J10" s="9" t="s">
        <v>20</v>
      </c>
      <c r="K10" s="20">
        <v>26.1</v>
      </c>
      <c r="L10" s="1"/>
      <c r="M10" s="44"/>
      <c r="N10" s="44"/>
      <c r="O10" s="44"/>
      <c r="P10" s="44"/>
      <c r="Q10" s="44"/>
      <c r="R10" s="32"/>
      <c r="S10" s="32"/>
      <c r="T10" s="32"/>
      <c r="U10" s="32"/>
      <c r="V10" s="32"/>
      <c r="W10" s="2"/>
      <c r="X10" s="2"/>
      <c r="Y10" s="2"/>
      <c r="Z10" s="2"/>
      <c r="AA10" s="2"/>
      <c r="AB10" s="2"/>
      <c r="AC10" s="3"/>
      <c r="AD10" s="3"/>
      <c r="AE10" s="3"/>
    </row>
    <row r="11" spans="1:31" ht="12.75" customHeight="1" x14ac:dyDescent="0.3">
      <c r="A11" s="8" t="s">
        <v>6</v>
      </c>
      <c r="B11" s="9">
        <f>20.2+51.6</f>
        <v>71.8</v>
      </c>
      <c r="C11" s="9">
        <v>45.8</v>
      </c>
      <c r="D11" s="9">
        <f>27.7+50</f>
        <v>77.7</v>
      </c>
      <c r="E11" s="9">
        <v>52</v>
      </c>
      <c r="F11" s="9">
        <f>24.7+48.1</f>
        <v>72.8</v>
      </c>
      <c r="G11" s="9">
        <v>38.4</v>
      </c>
      <c r="H11" s="9">
        <f>46.6+41.5</f>
        <v>88.1</v>
      </c>
      <c r="I11" s="9">
        <v>43</v>
      </c>
      <c r="J11" s="9">
        <f>41.7+44.9</f>
        <v>86.6</v>
      </c>
      <c r="K11" s="9">
        <v>45.6</v>
      </c>
      <c r="L11" s="1"/>
      <c r="M11" s="44"/>
      <c r="N11" s="44"/>
      <c r="O11" s="44"/>
      <c r="P11" s="44"/>
      <c r="Q11" s="44"/>
      <c r="R11" s="32"/>
      <c r="S11" s="32"/>
      <c r="T11" s="32"/>
      <c r="U11" s="32"/>
      <c r="V11" s="32"/>
      <c r="W11" s="2"/>
      <c r="X11" s="2"/>
      <c r="Y11" s="2"/>
      <c r="Z11" s="2"/>
      <c r="AA11" s="2"/>
      <c r="AB11" s="2"/>
      <c r="AC11" s="3"/>
      <c r="AD11" s="3"/>
      <c r="AE11" s="3"/>
    </row>
    <row r="12" spans="1:31" ht="12.75" customHeight="1" x14ac:dyDescent="0.3">
      <c r="A12" s="10" t="s">
        <v>4</v>
      </c>
      <c r="B12" s="9">
        <f>7.7+15.4</f>
        <v>23.1</v>
      </c>
      <c r="C12" s="17"/>
      <c r="D12" s="9">
        <f>11.8+35.3</f>
        <v>47.099999999999994</v>
      </c>
      <c r="E12" s="19">
        <v>25</v>
      </c>
      <c r="F12" s="19">
        <v>37.5</v>
      </c>
      <c r="G12" s="19">
        <v>19</v>
      </c>
      <c r="H12" s="9">
        <f>22.2+33.3</f>
        <v>55.5</v>
      </c>
      <c r="I12" s="19">
        <v>21.7</v>
      </c>
      <c r="J12" s="9">
        <f>42.9+28.6</f>
        <v>71.5</v>
      </c>
      <c r="K12" s="20">
        <v>22.4</v>
      </c>
      <c r="L12" s="1"/>
      <c r="M12" s="44"/>
      <c r="N12" s="44"/>
      <c r="O12" s="44"/>
      <c r="P12" s="44"/>
      <c r="Q12" s="44"/>
      <c r="R12" s="32"/>
      <c r="S12" s="32"/>
      <c r="T12" s="32"/>
      <c r="U12" s="32"/>
      <c r="V12" s="32"/>
      <c r="W12" s="2"/>
      <c r="X12" s="2"/>
      <c r="Y12" s="2"/>
      <c r="Z12" s="2"/>
      <c r="AA12" s="2"/>
      <c r="AB12" s="2"/>
      <c r="AC12" s="3"/>
      <c r="AD12" s="3"/>
      <c r="AE12" s="3"/>
    </row>
    <row r="13" spans="1:31" ht="12.75" customHeight="1" x14ac:dyDescent="0.3">
      <c r="A13" s="10" t="s">
        <v>5</v>
      </c>
      <c r="B13" s="9">
        <f>14.3+57.1</f>
        <v>71.400000000000006</v>
      </c>
      <c r="C13" s="17"/>
      <c r="D13" s="9">
        <v>0</v>
      </c>
      <c r="E13" s="19">
        <v>36</v>
      </c>
      <c r="F13" s="19">
        <v>50</v>
      </c>
      <c r="G13" s="19">
        <v>26</v>
      </c>
      <c r="H13" s="9" t="s">
        <v>20</v>
      </c>
      <c r="I13" s="19">
        <v>26.7</v>
      </c>
      <c r="J13" s="9">
        <v>100</v>
      </c>
      <c r="K13" s="20">
        <f>23.4+5.3</f>
        <v>28.7</v>
      </c>
      <c r="L13" s="1"/>
      <c r="M13" s="33" t="str">
        <f>HYPERLINK("https://drive.google.com/file/d/1To_ANNgOnxoieqxaVCisLdyLgOy6psz4/view?usp=sharing","For a model of a completed data spreadsheet, click here.")</f>
        <v>For a model of a completed data spreadsheet, click here.</v>
      </c>
      <c r="N13" s="32"/>
      <c r="O13" s="32"/>
      <c r="P13" s="32"/>
      <c r="Q13" s="32"/>
      <c r="R13" s="32"/>
      <c r="S13" s="32"/>
      <c r="T13" s="32"/>
      <c r="U13" s="32"/>
      <c r="V13" s="32"/>
      <c r="W13" s="2"/>
      <c r="X13" s="2"/>
      <c r="Y13" s="2"/>
      <c r="Z13" s="2"/>
      <c r="AA13" s="2"/>
      <c r="AB13" s="2"/>
      <c r="AC13" s="3"/>
      <c r="AD13" s="3"/>
      <c r="AE13" s="3"/>
    </row>
    <row r="14" spans="1:31" ht="12.75" customHeight="1" x14ac:dyDescent="0.3">
      <c r="A14" s="10" t="s">
        <v>22</v>
      </c>
      <c r="B14" s="9" t="s">
        <v>20</v>
      </c>
      <c r="C14" s="17"/>
      <c r="D14" s="9" t="s">
        <v>20</v>
      </c>
      <c r="E14" s="17"/>
      <c r="F14" s="9" t="s">
        <v>20</v>
      </c>
      <c r="G14" s="17"/>
      <c r="H14" s="9" t="s">
        <v>20</v>
      </c>
      <c r="I14" s="19">
        <v>31.5</v>
      </c>
      <c r="J14" s="9" t="s">
        <v>20</v>
      </c>
      <c r="K14" s="20">
        <v>37.5</v>
      </c>
      <c r="L14" s="1"/>
      <c r="M14" s="32"/>
      <c r="N14" s="32"/>
      <c r="O14" s="32"/>
      <c r="P14" s="32"/>
      <c r="Q14" s="32"/>
      <c r="R14" s="32"/>
      <c r="S14" s="32"/>
      <c r="T14" s="32"/>
      <c r="U14" s="32"/>
      <c r="V14" s="32"/>
      <c r="W14" s="2"/>
      <c r="X14" s="2"/>
      <c r="Y14" s="2"/>
      <c r="Z14" s="2"/>
      <c r="AA14" s="2"/>
      <c r="AB14" s="2"/>
      <c r="AC14" s="3"/>
      <c r="AD14" s="3"/>
      <c r="AE14" s="3"/>
    </row>
    <row r="15" spans="1:31" ht="12.75" customHeight="1" x14ac:dyDescent="0.3">
      <c r="A15" s="23" t="s">
        <v>10</v>
      </c>
      <c r="B15" s="24"/>
      <c r="C15" s="24"/>
      <c r="D15" s="24"/>
      <c r="E15" s="24"/>
      <c r="F15" s="24"/>
      <c r="G15" s="24"/>
      <c r="H15" s="24"/>
      <c r="I15" s="24"/>
      <c r="J15" s="24"/>
      <c r="K15" s="25"/>
      <c r="L15" s="1"/>
      <c r="M15" s="2"/>
      <c r="N15" s="2"/>
      <c r="O15" s="2"/>
      <c r="P15" s="2"/>
      <c r="Q15" s="2"/>
      <c r="R15" s="32"/>
      <c r="S15" s="32"/>
      <c r="T15" s="32"/>
      <c r="U15" s="32"/>
      <c r="V15" s="32"/>
      <c r="W15" s="2"/>
      <c r="X15" s="2"/>
      <c r="Y15" s="2"/>
      <c r="Z15" s="2"/>
      <c r="AA15" s="2"/>
      <c r="AB15" s="2"/>
      <c r="AC15" s="3"/>
      <c r="AD15" s="3"/>
      <c r="AE15" s="3"/>
    </row>
    <row r="16" spans="1:31" ht="12.75" customHeight="1" x14ac:dyDescent="0.3">
      <c r="A16" s="4"/>
      <c r="B16" s="26" t="s">
        <v>18</v>
      </c>
      <c r="C16" s="27"/>
      <c r="D16" s="26" t="s">
        <v>16</v>
      </c>
      <c r="E16" s="27"/>
      <c r="F16" s="26" t="s">
        <v>15</v>
      </c>
      <c r="G16" s="27"/>
      <c r="H16" s="26" t="s">
        <v>14</v>
      </c>
      <c r="I16" s="27"/>
      <c r="J16" s="28" t="s">
        <v>13</v>
      </c>
      <c r="K16" s="29"/>
      <c r="L16" s="1"/>
      <c r="M16" s="2"/>
      <c r="N16" s="2"/>
      <c r="O16" s="2"/>
      <c r="P16" s="2"/>
      <c r="Q16" s="2"/>
      <c r="R16" s="2"/>
      <c r="S16" s="2"/>
      <c r="T16" s="2"/>
      <c r="U16" s="2"/>
      <c r="V16" s="2"/>
      <c r="W16" s="2"/>
      <c r="X16" s="2"/>
      <c r="Y16" s="2"/>
      <c r="Z16" s="2"/>
      <c r="AA16" s="2"/>
      <c r="AB16" s="2"/>
      <c r="AC16" s="3"/>
      <c r="AD16" s="3"/>
      <c r="AE16" s="3"/>
    </row>
    <row r="17" spans="1:31" ht="12.75" customHeight="1" x14ac:dyDescent="0.3">
      <c r="A17" s="5" t="s">
        <v>0</v>
      </c>
      <c r="B17" s="6" t="s">
        <v>1</v>
      </c>
      <c r="C17" s="6" t="s">
        <v>2</v>
      </c>
      <c r="D17" s="6" t="s">
        <v>1</v>
      </c>
      <c r="E17" s="6" t="s">
        <v>2</v>
      </c>
      <c r="F17" s="6" t="s">
        <v>1</v>
      </c>
      <c r="G17" s="6" t="s">
        <v>2</v>
      </c>
      <c r="H17" s="6" t="s">
        <v>1</v>
      </c>
      <c r="I17" s="6" t="s">
        <v>2</v>
      </c>
      <c r="J17" s="6" t="s">
        <v>1</v>
      </c>
      <c r="K17" s="7" t="s">
        <v>2</v>
      </c>
      <c r="L17" s="1"/>
      <c r="M17" s="2"/>
      <c r="N17" s="2"/>
      <c r="O17" s="2"/>
      <c r="P17" s="2"/>
      <c r="Q17" s="2"/>
      <c r="R17" s="2"/>
      <c r="S17" s="2"/>
      <c r="T17" s="2"/>
      <c r="U17" s="2"/>
      <c r="V17" s="2"/>
      <c r="W17" s="2"/>
      <c r="X17" s="2"/>
      <c r="Y17" s="2"/>
      <c r="Z17" s="2"/>
      <c r="AA17" s="2"/>
      <c r="AB17" s="2"/>
      <c r="AC17" s="3"/>
      <c r="AD17" s="3"/>
      <c r="AE17" s="3"/>
    </row>
    <row r="18" spans="1:31" ht="12.75" customHeight="1" x14ac:dyDescent="0.3">
      <c r="A18" s="8" t="s">
        <v>3</v>
      </c>
      <c r="B18" s="9">
        <f>23.3+44.5</f>
        <v>67.8</v>
      </c>
      <c r="C18" s="9">
        <v>41.4</v>
      </c>
      <c r="D18" s="9">
        <f>40.8+36.7</f>
        <v>77.5</v>
      </c>
      <c r="E18" s="9">
        <v>42</v>
      </c>
      <c r="F18" s="9">
        <f>33+47.9</f>
        <v>80.900000000000006</v>
      </c>
      <c r="G18" s="9">
        <v>36.700000000000003</v>
      </c>
      <c r="H18" s="9">
        <f>41.7+35.2</f>
        <v>76.900000000000006</v>
      </c>
      <c r="I18" s="9">
        <v>37.6</v>
      </c>
      <c r="J18" s="9">
        <f>39.1+38.3</f>
        <v>77.400000000000006</v>
      </c>
      <c r="K18" s="9">
        <v>36.1</v>
      </c>
      <c r="L18" s="1"/>
      <c r="M18" s="2"/>
      <c r="N18" s="2"/>
      <c r="O18" s="2"/>
      <c r="P18" s="2"/>
      <c r="Q18" s="2"/>
      <c r="R18" s="2"/>
      <c r="S18" s="2"/>
      <c r="T18" s="2"/>
      <c r="U18" s="2"/>
      <c r="V18" s="2"/>
      <c r="W18" s="2"/>
      <c r="X18" s="2"/>
      <c r="Y18" s="2"/>
      <c r="Z18" s="2"/>
      <c r="AA18" s="2"/>
      <c r="AB18" s="2"/>
      <c r="AC18" s="3"/>
      <c r="AD18" s="3"/>
      <c r="AE18" s="3"/>
    </row>
    <row r="19" spans="1:31" ht="12.75" customHeight="1" x14ac:dyDescent="0.3">
      <c r="A19" s="10" t="s">
        <v>4</v>
      </c>
      <c r="B19" s="9">
        <v>12.5</v>
      </c>
      <c r="C19" s="17"/>
      <c r="D19" s="9">
        <v>33.299999999999997</v>
      </c>
      <c r="E19" s="19">
        <v>14</v>
      </c>
      <c r="F19" s="19">
        <f>14.3+35.7</f>
        <v>50</v>
      </c>
      <c r="G19" s="19">
        <v>13</v>
      </c>
      <c r="H19" s="9">
        <f>6.7+26.7</f>
        <v>33.4</v>
      </c>
      <c r="I19" s="19">
        <v>12.9</v>
      </c>
      <c r="J19" s="9">
        <f>18.8+25</f>
        <v>43.8</v>
      </c>
      <c r="K19" s="20">
        <v>11.9</v>
      </c>
      <c r="L19" s="1"/>
      <c r="M19" s="2"/>
      <c r="N19" s="2"/>
      <c r="O19" s="2"/>
      <c r="P19" s="2"/>
      <c r="Q19" s="2"/>
      <c r="R19" s="2"/>
      <c r="S19" s="2"/>
      <c r="T19" s="2"/>
      <c r="U19" s="2"/>
      <c r="V19" s="2"/>
      <c r="W19" s="2"/>
      <c r="X19" s="2"/>
      <c r="Y19" s="2"/>
      <c r="Z19" s="2"/>
      <c r="AA19" s="2"/>
      <c r="AB19" s="2"/>
      <c r="AC19" s="3"/>
      <c r="AD19" s="3"/>
      <c r="AE19" s="3"/>
    </row>
    <row r="20" spans="1:31" ht="12.75" customHeight="1" x14ac:dyDescent="0.3">
      <c r="A20" s="10" t="s">
        <v>5</v>
      </c>
      <c r="B20" s="9">
        <v>100</v>
      </c>
      <c r="C20" s="17"/>
      <c r="D20" s="9">
        <f>16.7+16.7</f>
        <v>33.4</v>
      </c>
      <c r="E20" s="19">
        <v>17</v>
      </c>
      <c r="F20" s="19">
        <v>0</v>
      </c>
      <c r="G20" s="19">
        <v>24</v>
      </c>
      <c r="H20" s="9">
        <v>100</v>
      </c>
      <c r="I20" s="19">
        <v>14.3</v>
      </c>
      <c r="J20" s="9" t="s">
        <v>20</v>
      </c>
      <c r="K20" s="20">
        <f>10.8+1.4</f>
        <v>12.200000000000001</v>
      </c>
      <c r="L20" s="1"/>
      <c r="M20" s="2"/>
      <c r="N20" s="2"/>
      <c r="O20" s="2"/>
      <c r="P20" s="2"/>
      <c r="Q20" s="2"/>
      <c r="R20" s="2"/>
      <c r="S20" s="2"/>
      <c r="T20" s="2"/>
      <c r="U20" s="2"/>
      <c r="V20" s="2"/>
      <c r="W20" s="2"/>
      <c r="X20" s="2"/>
      <c r="Y20" s="2"/>
      <c r="Z20" s="2"/>
      <c r="AA20" s="2"/>
      <c r="AB20" s="2"/>
      <c r="AC20" s="3"/>
      <c r="AD20" s="3"/>
      <c r="AE20" s="3"/>
    </row>
    <row r="21" spans="1:31" ht="12.75" customHeight="1" x14ac:dyDescent="0.3">
      <c r="A21" s="10" t="s">
        <v>22</v>
      </c>
      <c r="B21" s="9" t="s">
        <v>20</v>
      </c>
      <c r="C21" s="17"/>
      <c r="D21" s="9" t="s">
        <v>20</v>
      </c>
      <c r="E21" s="17"/>
      <c r="F21" s="9" t="s">
        <v>20</v>
      </c>
      <c r="G21" s="17"/>
      <c r="H21" s="9" t="s">
        <v>20</v>
      </c>
      <c r="I21" s="19">
        <v>25.5</v>
      </c>
      <c r="J21" s="9" t="s">
        <v>20</v>
      </c>
      <c r="K21" s="20">
        <v>26.5</v>
      </c>
      <c r="L21" s="1"/>
      <c r="M21" s="2"/>
      <c r="N21" s="2"/>
      <c r="O21" s="2"/>
      <c r="P21" s="2"/>
      <c r="Q21" s="2"/>
      <c r="R21" s="2"/>
      <c r="S21" s="2"/>
      <c r="T21" s="2"/>
      <c r="U21" s="2"/>
      <c r="V21" s="2"/>
      <c r="W21" s="2"/>
      <c r="X21" s="2"/>
      <c r="Y21" s="2"/>
      <c r="Z21" s="2"/>
      <c r="AA21" s="2"/>
      <c r="AB21" s="2"/>
      <c r="AC21" s="3"/>
      <c r="AD21" s="3"/>
      <c r="AE21" s="3"/>
    </row>
    <row r="22" spans="1:31" ht="12.75" customHeight="1" x14ac:dyDescent="0.3">
      <c r="A22" s="8" t="s">
        <v>6</v>
      </c>
      <c r="B22" s="9">
        <f>20.5+59.6</f>
        <v>80.099999999999994</v>
      </c>
      <c r="C22" s="9">
        <v>47</v>
      </c>
      <c r="D22" s="9">
        <f>26.1+62.2</f>
        <v>88.300000000000011</v>
      </c>
      <c r="E22" s="9">
        <v>49</v>
      </c>
      <c r="F22" s="9">
        <f>37+51.1</f>
        <v>88.1</v>
      </c>
      <c r="G22" s="9">
        <v>43</v>
      </c>
      <c r="H22" s="9">
        <f>38.9+42.6</f>
        <v>81.5</v>
      </c>
      <c r="I22" s="9">
        <v>43.9</v>
      </c>
      <c r="J22" s="9">
        <f>45.7+38.8</f>
        <v>84.5</v>
      </c>
      <c r="K22" s="9">
        <v>45.7</v>
      </c>
      <c r="L22" s="1"/>
      <c r="M22" s="2"/>
      <c r="N22" s="2"/>
      <c r="O22" s="2"/>
      <c r="P22" s="2"/>
      <c r="Q22" s="2"/>
      <c r="R22" s="2"/>
      <c r="S22" s="2"/>
      <c r="T22" s="2"/>
      <c r="U22" s="2"/>
      <c r="V22" s="2"/>
      <c r="W22" s="2"/>
      <c r="X22" s="2"/>
      <c r="Y22" s="2"/>
      <c r="Z22" s="2"/>
      <c r="AA22" s="2"/>
      <c r="AB22" s="2"/>
      <c r="AC22" s="3"/>
      <c r="AD22" s="3"/>
      <c r="AE22" s="3"/>
    </row>
    <row r="23" spans="1:31" ht="12.75" customHeight="1" x14ac:dyDescent="0.3">
      <c r="A23" s="10" t="s">
        <v>4</v>
      </c>
      <c r="B23" s="9">
        <f>6.3+25</f>
        <v>31.3</v>
      </c>
      <c r="C23" s="17"/>
      <c r="D23" s="9">
        <f>9.1+63.6</f>
        <v>72.7</v>
      </c>
      <c r="E23" s="19">
        <v>21</v>
      </c>
      <c r="F23" s="19">
        <f>42.9+21.4</f>
        <v>64.3</v>
      </c>
      <c r="G23" s="19">
        <v>18</v>
      </c>
      <c r="H23" s="9">
        <f>6.7+40</f>
        <v>46.7</v>
      </c>
      <c r="I23" s="19">
        <v>19.8</v>
      </c>
      <c r="J23" s="9">
        <f>18.8+43.8</f>
        <v>62.599999999999994</v>
      </c>
      <c r="K23" s="20">
        <v>20.399999999999999</v>
      </c>
      <c r="L23" s="1"/>
      <c r="M23" s="2"/>
      <c r="N23" s="2"/>
      <c r="O23" s="2"/>
      <c r="P23" s="2"/>
      <c r="Q23" s="2"/>
      <c r="R23" s="2"/>
      <c r="S23" s="2"/>
      <c r="T23" s="2"/>
      <c r="U23" s="2"/>
      <c r="V23" s="2"/>
      <c r="W23" s="2"/>
      <c r="X23" s="2"/>
      <c r="Y23" s="2"/>
      <c r="Z23" s="2"/>
      <c r="AA23" s="2"/>
      <c r="AB23" s="2"/>
      <c r="AC23" s="3"/>
      <c r="AD23" s="3"/>
      <c r="AE23" s="3"/>
    </row>
    <row r="24" spans="1:31" ht="12.75" customHeight="1" x14ac:dyDescent="0.3">
      <c r="A24" s="10" t="s">
        <v>5</v>
      </c>
      <c r="B24" s="9">
        <v>100</v>
      </c>
      <c r="C24" s="17"/>
      <c r="D24" s="9">
        <f>16.7+50</f>
        <v>66.7</v>
      </c>
      <c r="E24" s="19">
        <v>30</v>
      </c>
      <c r="F24" s="19">
        <v>33.299999999999997</v>
      </c>
      <c r="G24" s="19">
        <v>31</v>
      </c>
      <c r="H24" s="9">
        <v>50</v>
      </c>
      <c r="I24" s="19">
        <v>25.2</v>
      </c>
      <c r="J24" s="9" t="s">
        <v>20</v>
      </c>
      <c r="K24" s="20">
        <f>21.6+4.9</f>
        <v>26.5</v>
      </c>
      <c r="L24" s="1"/>
      <c r="M24" s="2"/>
      <c r="N24" s="2"/>
      <c r="O24" s="2"/>
      <c r="P24" s="2"/>
      <c r="Q24" s="2"/>
      <c r="R24" s="2"/>
      <c r="S24" s="2"/>
      <c r="T24" s="2"/>
      <c r="U24" s="2"/>
      <c r="V24" s="2"/>
      <c r="W24" s="2"/>
      <c r="X24" s="2"/>
      <c r="Y24" s="2"/>
      <c r="Z24" s="2"/>
      <c r="AA24" s="2"/>
      <c r="AB24" s="2"/>
      <c r="AC24" s="3"/>
      <c r="AD24" s="3"/>
      <c r="AE24" s="3"/>
    </row>
    <row r="25" spans="1:31" ht="12.75" customHeight="1" x14ac:dyDescent="0.3">
      <c r="A25" s="10" t="s">
        <v>22</v>
      </c>
      <c r="B25" s="9" t="s">
        <v>20</v>
      </c>
      <c r="C25" s="17"/>
      <c r="D25" s="9" t="s">
        <v>20</v>
      </c>
      <c r="E25" s="17"/>
      <c r="F25" s="9" t="s">
        <v>20</v>
      </c>
      <c r="G25" s="17"/>
      <c r="H25" s="9" t="s">
        <v>20</v>
      </c>
      <c r="I25" s="19">
        <v>35</v>
      </c>
      <c r="J25" s="9" t="s">
        <v>20</v>
      </c>
      <c r="K25" s="20">
        <v>40.1</v>
      </c>
      <c r="L25" s="1"/>
      <c r="M25" s="2"/>
      <c r="N25" s="2"/>
      <c r="O25" s="2"/>
      <c r="P25" s="2"/>
      <c r="Q25" s="2"/>
      <c r="R25" s="2"/>
      <c r="S25" s="2"/>
      <c r="T25" s="2"/>
      <c r="U25" s="2"/>
      <c r="V25" s="2"/>
      <c r="W25" s="2"/>
      <c r="X25" s="2"/>
      <c r="Y25" s="2"/>
      <c r="Z25" s="2"/>
      <c r="AA25" s="2"/>
      <c r="AB25" s="2"/>
      <c r="AC25" s="3"/>
      <c r="AD25" s="3"/>
      <c r="AE25" s="3"/>
    </row>
    <row r="26" spans="1:31" ht="12.75" customHeight="1" x14ac:dyDescent="0.3">
      <c r="A26" s="30" t="s">
        <v>11</v>
      </c>
      <c r="B26" s="24"/>
      <c r="C26" s="24"/>
      <c r="D26" s="24"/>
      <c r="E26" s="24"/>
      <c r="F26" s="24"/>
      <c r="G26" s="24"/>
      <c r="H26" s="24"/>
      <c r="I26" s="24"/>
      <c r="J26" s="24"/>
      <c r="K26" s="25"/>
      <c r="L26" s="1"/>
      <c r="M26" s="2"/>
      <c r="N26" s="2"/>
      <c r="O26" s="2"/>
      <c r="P26" s="2"/>
      <c r="Q26" s="2"/>
      <c r="R26" s="2"/>
      <c r="S26" s="2"/>
      <c r="T26" s="2"/>
      <c r="U26" s="2"/>
      <c r="V26" s="2"/>
      <c r="W26" s="2"/>
      <c r="X26" s="2"/>
      <c r="Y26" s="2"/>
      <c r="Z26" s="2"/>
      <c r="AA26" s="2"/>
      <c r="AB26" s="2"/>
      <c r="AC26" s="3"/>
      <c r="AD26" s="3"/>
      <c r="AE26" s="3"/>
    </row>
    <row r="27" spans="1:31" ht="12.75" customHeight="1" x14ac:dyDescent="0.3">
      <c r="A27" s="4"/>
      <c r="B27" s="26" t="s">
        <v>18</v>
      </c>
      <c r="C27" s="27"/>
      <c r="D27" s="26" t="s">
        <v>16</v>
      </c>
      <c r="E27" s="27"/>
      <c r="F27" s="26" t="s">
        <v>15</v>
      </c>
      <c r="G27" s="27"/>
      <c r="H27" s="26" t="s">
        <v>14</v>
      </c>
      <c r="I27" s="27"/>
      <c r="J27" s="28" t="s">
        <v>13</v>
      </c>
      <c r="K27" s="29"/>
      <c r="L27" s="1"/>
      <c r="M27" s="2"/>
      <c r="N27" s="2"/>
      <c r="O27" s="2"/>
      <c r="P27" s="2"/>
      <c r="Q27" s="2"/>
      <c r="R27" s="2"/>
      <c r="S27" s="2"/>
      <c r="T27" s="2"/>
      <c r="U27" s="2"/>
      <c r="V27" s="2"/>
      <c r="W27" s="2"/>
      <c r="X27" s="2"/>
      <c r="Y27" s="2"/>
      <c r="Z27" s="2"/>
      <c r="AA27" s="2"/>
      <c r="AB27" s="2"/>
      <c r="AC27" s="3"/>
      <c r="AD27" s="3"/>
      <c r="AE27" s="3"/>
    </row>
    <row r="28" spans="1:31" ht="12.75" customHeight="1" x14ac:dyDescent="0.3">
      <c r="A28" s="5" t="s">
        <v>0</v>
      </c>
      <c r="B28" s="9" t="s">
        <v>1</v>
      </c>
      <c r="C28" s="9" t="s">
        <v>2</v>
      </c>
      <c r="D28" s="9" t="s">
        <v>1</v>
      </c>
      <c r="E28" s="9" t="s">
        <v>2</v>
      </c>
      <c r="F28" s="9" t="s">
        <v>1</v>
      </c>
      <c r="G28" s="9" t="s">
        <v>2</v>
      </c>
      <c r="H28" s="9" t="s">
        <v>1</v>
      </c>
      <c r="I28" s="9" t="s">
        <v>2</v>
      </c>
      <c r="J28" s="9" t="s">
        <v>1</v>
      </c>
      <c r="K28" s="9" t="s">
        <v>2</v>
      </c>
      <c r="L28" s="1"/>
      <c r="M28" s="2"/>
      <c r="N28" s="2"/>
      <c r="O28" s="2"/>
      <c r="P28" s="2"/>
      <c r="Q28" s="2"/>
      <c r="R28" s="2"/>
      <c r="S28" s="2"/>
      <c r="T28" s="2"/>
      <c r="U28" s="2"/>
      <c r="V28" s="2"/>
      <c r="W28" s="2"/>
      <c r="X28" s="2"/>
      <c r="Y28" s="2"/>
      <c r="Z28" s="2"/>
      <c r="AA28" s="2"/>
      <c r="AB28" s="2"/>
      <c r="AC28" s="3"/>
      <c r="AD28" s="3"/>
      <c r="AE28" s="3"/>
    </row>
    <row r="29" spans="1:31" ht="12.75" customHeight="1" x14ac:dyDescent="0.3">
      <c r="A29" s="8" t="s">
        <v>3</v>
      </c>
      <c r="B29" s="9">
        <f>22.2+52.4</f>
        <v>74.599999999999994</v>
      </c>
      <c r="C29" s="9">
        <v>41</v>
      </c>
      <c r="D29" s="9">
        <f>35.4+43.5</f>
        <v>78.900000000000006</v>
      </c>
      <c r="E29" s="9">
        <v>45</v>
      </c>
      <c r="F29" s="9">
        <f>25.3+55.2</f>
        <v>80.5</v>
      </c>
      <c r="G29" s="9">
        <v>39.4</v>
      </c>
      <c r="H29" s="9">
        <f>23.2+60.7</f>
        <v>83.9</v>
      </c>
      <c r="I29" s="9">
        <v>41.5</v>
      </c>
      <c r="J29" s="9">
        <f>29.9+52.3</f>
        <v>82.199999999999989</v>
      </c>
      <c r="K29" s="9">
        <v>41.6</v>
      </c>
      <c r="L29" s="1"/>
      <c r="M29" s="2"/>
      <c r="N29" s="2"/>
      <c r="O29" s="2"/>
      <c r="P29" s="2"/>
      <c r="Q29" s="2"/>
      <c r="R29" s="2"/>
      <c r="S29" s="2"/>
      <c r="T29" s="2"/>
      <c r="U29" s="2"/>
      <c r="V29" s="2"/>
      <c r="W29" s="2"/>
      <c r="X29" s="2"/>
      <c r="Y29" s="2"/>
      <c r="Z29" s="2"/>
      <c r="AA29" s="2"/>
      <c r="AB29" s="2"/>
      <c r="AC29" s="3"/>
      <c r="AD29" s="3"/>
      <c r="AE29" s="3"/>
    </row>
    <row r="30" spans="1:31" ht="12.75" customHeight="1" x14ac:dyDescent="0.3">
      <c r="A30" s="10" t="s">
        <v>4</v>
      </c>
      <c r="B30" s="9">
        <v>22.2</v>
      </c>
      <c r="C30" s="17"/>
      <c r="D30" s="9">
        <v>22.2</v>
      </c>
      <c r="E30" s="19">
        <v>13</v>
      </c>
      <c r="F30" s="19">
        <v>0</v>
      </c>
      <c r="G30" s="19">
        <v>11</v>
      </c>
      <c r="H30" s="9">
        <f>14.3+28.6</f>
        <v>42.900000000000006</v>
      </c>
      <c r="I30" s="19">
        <v>12.7</v>
      </c>
      <c r="J30" s="9">
        <v>28.6</v>
      </c>
      <c r="K30" s="20">
        <v>12.2</v>
      </c>
      <c r="L30" s="1"/>
      <c r="M30" s="2"/>
      <c r="N30" s="2"/>
      <c r="O30" s="2"/>
      <c r="P30" s="2"/>
      <c r="Q30" s="2"/>
      <c r="R30" s="2"/>
      <c r="S30" s="2"/>
      <c r="T30" s="2"/>
      <c r="U30" s="2"/>
      <c r="V30" s="2"/>
      <c r="W30" s="2"/>
      <c r="X30" s="2"/>
      <c r="Y30" s="2"/>
      <c r="Z30" s="2"/>
      <c r="AA30" s="2"/>
      <c r="AB30" s="2"/>
      <c r="AC30" s="3"/>
      <c r="AD30" s="3"/>
      <c r="AE30" s="3"/>
    </row>
    <row r="31" spans="1:31" ht="12.75" customHeight="1" x14ac:dyDescent="0.3">
      <c r="A31" s="10" t="s">
        <v>5</v>
      </c>
      <c r="B31" s="9">
        <v>66.7</v>
      </c>
      <c r="C31" s="17"/>
      <c r="D31" s="9">
        <v>75</v>
      </c>
      <c r="E31" s="19">
        <v>8</v>
      </c>
      <c r="F31" s="19">
        <v>0</v>
      </c>
      <c r="G31" s="19">
        <v>25</v>
      </c>
      <c r="H31" s="9">
        <v>20</v>
      </c>
      <c r="I31" s="19">
        <v>10.6</v>
      </c>
      <c r="J31" s="9">
        <v>66.7</v>
      </c>
      <c r="K31" s="20">
        <v>7.3</v>
      </c>
      <c r="L31" s="1"/>
      <c r="M31" s="2"/>
      <c r="N31" s="2"/>
      <c r="O31" s="2"/>
      <c r="P31" s="2"/>
      <c r="Q31" s="2"/>
      <c r="R31" s="2"/>
      <c r="S31" s="2"/>
      <c r="T31" s="2"/>
      <c r="U31" s="2"/>
      <c r="V31" s="2"/>
      <c r="W31" s="2"/>
      <c r="X31" s="2"/>
      <c r="Y31" s="2"/>
      <c r="Z31" s="2"/>
      <c r="AA31" s="2"/>
      <c r="AB31" s="2"/>
      <c r="AC31" s="3"/>
      <c r="AD31" s="3"/>
      <c r="AE31" s="3"/>
    </row>
    <row r="32" spans="1:31" ht="12.75" customHeight="1" x14ac:dyDescent="0.3">
      <c r="A32" s="10" t="s">
        <v>22</v>
      </c>
      <c r="B32" s="9" t="s">
        <v>20</v>
      </c>
      <c r="C32" s="17"/>
      <c r="D32" s="9" t="s">
        <v>20</v>
      </c>
      <c r="E32" s="17"/>
      <c r="F32" s="9" t="s">
        <v>20</v>
      </c>
      <c r="G32" s="17"/>
      <c r="H32" s="9" t="s">
        <v>20</v>
      </c>
      <c r="I32" s="19">
        <v>26.8</v>
      </c>
      <c r="J32" s="9" t="s">
        <v>20</v>
      </c>
      <c r="K32" s="20">
        <v>27.4</v>
      </c>
      <c r="L32" s="1"/>
      <c r="M32" s="2"/>
      <c r="N32" s="2"/>
      <c r="O32" s="2"/>
      <c r="P32" s="2"/>
      <c r="Q32" s="2"/>
      <c r="R32" s="2"/>
      <c r="S32" s="2"/>
      <c r="T32" s="2"/>
      <c r="U32" s="2"/>
      <c r="V32" s="2"/>
      <c r="W32" s="2"/>
      <c r="X32" s="2"/>
      <c r="Y32" s="2"/>
      <c r="Z32" s="2"/>
      <c r="AA32" s="2"/>
      <c r="AB32" s="2"/>
      <c r="AC32" s="3"/>
      <c r="AD32" s="3"/>
      <c r="AE32" s="3"/>
    </row>
    <row r="33" spans="1:31" ht="12.75" customHeight="1" x14ac:dyDescent="0.3">
      <c r="A33" s="8" t="s">
        <v>6</v>
      </c>
      <c r="B33" s="9">
        <f>25.4+54</f>
        <v>79.400000000000006</v>
      </c>
      <c r="C33" s="9">
        <v>38.700000000000003</v>
      </c>
      <c r="D33" s="9">
        <f>31.8+40.5</f>
        <v>72.3</v>
      </c>
      <c r="E33" s="9">
        <v>41</v>
      </c>
      <c r="F33" s="9">
        <f>44.2+37.2</f>
        <v>81.400000000000006</v>
      </c>
      <c r="G33" s="9">
        <v>34.700000000000003</v>
      </c>
      <c r="H33" s="9">
        <f>43.8+40.2</f>
        <v>84</v>
      </c>
      <c r="I33" s="9">
        <v>36.9</v>
      </c>
      <c r="J33" s="9">
        <f>44.9+37.4</f>
        <v>82.3</v>
      </c>
      <c r="K33" s="9">
        <v>37.4</v>
      </c>
      <c r="L33" s="1"/>
      <c r="M33" s="2"/>
      <c r="N33" s="2"/>
      <c r="O33" s="2"/>
      <c r="P33" s="2"/>
      <c r="Q33" s="2"/>
      <c r="R33" s="2"/>
      <c r="S33" s="2"/>
      <c r="T33" s="2"/>
      <c r="U33" s="2"/>
      <c r="V33" s="2"/>
      <c r="W33" s="2"/>
      <c r="X33" s="2"/>
      <c r="Y33" s="2"/>
      <c r="Z33" s="2"/>
      <c r="AA33" s="2"/>
      <c r="AB33" s="2"/>
      <c r="AC33" s="3"/>
      <c r="AD33" s="3"/>
      <c r="AE33" s="3"/>
    </row>
    <row r="34" spans="1:31" ht="12.75" customHeight="1" x14ac:dyDescent="0.3">
      <c r="A34" s="10" t="s">
        <v>4</v>
      </c>
      <c r="B34" s="9">
        <v>44.4</v>
      </c>
      <c r="C34" s="17"/>
      <c r="D34" s="9">
        <f>16.7+22.2</f>
        <v>38.9</v>
      </c>
      <c r="E34" s="19">
        <v>13</v>
      </c>
      <c r="F34" s="19">
        <f>50</f>
        <v>50</v>
      </c>
      <c r="G34" s="19">
        <v>13</v>
      </c>
      <c r="H34" s="9">
        <f>21.4+28.6</f>
        <v>50</v>
      </c>
      <c r="I34" s="19">
        <v>13.8</v>
      </c>
      <c r="J34" s="9">
        <f>7.1+14.3</f>
        <v>21.4</v>
      </c>
      <c r="K34" s="20">
        <v>13.6</v>
      </c>
      <c r="L34" s="1"/>
      <c r="M34" s="2"/>
      <c r="N34" s="2"/>
      <c r="O34" s="2"/>
      <c r="P34" s="2"/>
      <c r="Q34" s="2"/>
      <c r="R34" s="2"/>
      <c r="S34" s="2"/>
      <c r="T34" s="2"/>
      <c r="U34" s="2"/>
      <c r="V34" s="2"/>
      <c r="W34" s="2"/>
      <c r="X34" s="2"/>
      <c r="Y34" s="2"/>
      <c r="Z34" s="2"/>
      <c r="AA34" s="2"/>
      <c r="AB34" s="2"/>
      <c r="AC34" s="3"/>
      <c r="AD34" s="3"/>
      <c r="AE34" s="3"/>
    </row>
    <row r="35" spans="1:31" ht="12.75" customHeight="1" x14ac:dyDescent="0.3">
      <c r="A35" s="10" t="s">
        <v>5</v>
      </c>
      <c r="B35" s="9">
        <v>66.7</v>
      </c>
      <c r="C35" s="17"/>
      <c r="D35" s="9">
        <f>75</f>
        <v>75</v>
      </c>
      <c r="E35" s="19">
        <v>14</v>
      </c>
      <c r="F35" s="19">
        <v>0</v>
      </c>
      <c r="G35" s="19">
        <v>24</v>
      </c>
      <c r="H35" s="9">
        <v>40</v>
      </c>
      <c r="I35" s="19">
        <v>14.8</v>
      </c>
      <c r="J35" s="9">
        <f>33.3+33.3</f>
        <v>66.599999999999994</v>
      </c>
      <c r="K35" s="20">
        <f>10.2+1.9</f>
        <v>12.1</v>
      </c>
      <c r="L35" s="1"/>
      <c r="M35" s="2"/>
      <c r="N35" s="2"/>
      <c r="O35" s="2"/>
      <c r="P35" s="2"/>
      <c r="Q35" s="2"/>
      <c r="R35" s="2"/>
      <c r="S35" s="2"/>
      <c r="T35" s="2"/>
      <c r="U35" s="2"/>
      <c r="V35" s="2"/>
      <c r="W35" s="2"/>
      <c r="X35" s="2"/>
      <c r="Y35" s="2"/>
      <c r="Z35" s="2"/>
      <c r="AA35" s="2"/>
      <c r="AB35" s="2"/>
      <c r="AC35" s="3"/>
      <c r="AD35" s="3"/>
      <c r="AE35" s="3"/>
    </row>
    <row r="36" spans="1:31" ht="12.75" customHeight="1" x14ac:dyDescent="0.3">
      <c r="A36" s="10" t="s">
        <v>22</v>
      </c>
      <c r="B36" s="9" t="s">
        <v>20</v>
      </c>
      <c r="C36" s="17"/>
      <c r="D36" s="9" t="s">
        <v>20</v>
      </c>
      <c r="E36" s="17"/>
      <c r="F36" s="9" t="s">
        <v>20</v>
      </c>
      <c r="G36" s="17"/>
      <c r="H36" s="9" t="s">
        <v>20</v>
      </c>
      <c r="I36" s="19">
        <v>28.4</v>
      </c>
      <c r="J36" s="9" t="s">
        <v>20</v>
      </c>
      <c r="K36" s="20">
        <v>26.9</v>
      </c>
      <c r="L36" s="1"/>
      <c r="M36" s="2"/>
      <c r="N36" s="2"/>
      <c r="O36" s="2"/>
      <c r="P36" s="2"/>
      <c r="Q36" s="2"/>
      <c r="R36" s="2"/>
      <c r="S36" s="2"/>
      <c r="T36" s="2"/>
      <c r="U36" s="2"/>
      <c r="V36" s="2"/>
      <c r="W36" s="2"/>
      <c r="X36" s="2"/>
      <c r="Y36" s="2"/>
      <c r="Z36" s="2"/>
      <c r="AA36" s="2"/>
      <c r="AB36" s="2"/>
      <c r="AC36" s="3"/>
      <c r="AD36" s="3"/>
      <c r="AE36" s="3"/>
    </row>
    <row r="37" spans="1:31" ht="12.75" customHeight="1" x14ac:dyDescent="0.3">
      <c r="A37" s="8" t="s">
        <v>7</v>
      </c>
      <c r="B37" s="9">
        <f>18.3+45.2</f>
        <v>63.5</v>
      </c>
      <c r="C37" s="9">
        <v>39.5</v>
      </c>
      <c r="D37" s="9">
        <f>17.6+39.9</f>
        <v>57.5</v>
      </c>
      <c r="E37" s="9">
        <v>43</v>
      </c>
      <c r="F37" s="9">
        <f>24.4+44.2</f>
        <v>68.599999999999994</v>
      </c>
      <c r="G37" s="9">
        <v>38.5</v>
      </c>
      <c r="H37" s="9">
        <f>36.6+42</f>
        <v>78.599999999999994</v>
      </c>
      <c r="I37" s="9">
        <v>39.200000000000003</v>
      </c>
      <c r="J37" s="9">
        <f>42.1+40.2</f>
        <v>82.300000000000011</v>
      </c>
      <c r="K37" s="9">
        <v>40</v>
      </c>
      <c r="L37" s="1"/>
      <c r="M37" s="2"/>
      <c r="N37" s="2"/>
      <c r="O37" s="2"/>
      <c r="P37" s="2"/>
      <c r="Q37" s="2"/>
      <c r="R37" s="2"/>
      <c r="S37" s="2"/>
      <c r="T37" s="2"/>
      <c r="U37" s="2"/>
      <c r="V37" s="2"/>
      <c r="W37" s="2"/>
      <c r="X37" s="2"/>
      <c r="Y37" s="2"/>
      <c r="Z37" s="2"/>
      <c r="AA37" s="2"/>
      <c r="AB37" s="2"/>
      <c r="AC37" s="3"/>
      <c r="AD37" s="3"/>
      <c r="AE37" s="3"/>
    </row>
    <row r="38" spans="1:31" ht="12.75" customHeight="1" x14ac:dyDescent="0.3">
      <c r="A38" s="10" t="s">
        <v>4</v>
      </c>
      <c r="B38" s="9">
        <f>11.1+22.2</f>
        <v>33.299999999999997</v>
      </c>
      <c r="C38" s="17"/>
      <c r="D38" s="9">
        <f>16.7</f>
        <v>16.7</v>
      </c>
      <c r="E38" s="19">
        <v>18</v>
      </c>
      <c r="F38" s="19">
        <v>25</v>
      </c>
      <c r="G38" s="19">
        <v>16</v>
      </c>
      <c r="H38" s="9">
        <f>7.1+28.6</f>
        <v>35.700000000000003</v>
      </c>
      <c r="I38" s="19">
        <v>16.899999999999999</v>
      </c>
      <c r="J38" s="9">
        <f>14.3+28.6</f>
        <v>42.900000000000006</v>
      </c>
      <c r="K38" s="20">
        <v>17.100000000000001</v>
      </c>
      <c r="L38" s="1"/>
      <c r="M38" s="2"/>
      <c r="N38" s="2"/>
      <c r="O38" s="2"/>
      <c r="P38" s="2"/>
      <c r="Q38" s="2"/>
      <c r="R38" s="2"/>
      <c r="S38" s="2"/>
      <c r="T38" s="2"/>
      <c r="U38" s="2"/>
      <c r="V38" s="2"/>
      <c r="W38" s="2"/>
      <c r="X38" s="2"/>
      <c r="Y38" s="2"/>
      <c r="Z38" s="2"/>
      <c r="AA38" s="2"/>
      <c r="AB38" s="2"/>
      <c r="AC38" s="3"/>
      <c r="AD38" s="3"/>
      <c r="AE38" s="3"/>
    </row>
    <row r="39" spans="1:31" ht="12.75" customHeight="1" x14ac:dyDescent="0.3">
      <c r="A39" s="10" t="s">
        <v>5</v>
      </c>
      <c r="B39" s="9">
        <v>66.7</v>
      </c>
      <c r="C39" s="17"/>
      <c r="D39" s="9">
        <v>0</v>
      </c>
      <c r="E39" s="19">
        <v>13</v>
      </c>
      <c r="F39" s="19">
        <v>0</v>
      </c>
      <c r="G39" s="19">
        <v>26</v>
      </c>
      <c r="H39" s="9">
        <v>60</v>
      </c>
      <c r="I39" s="19">
        <v>12.2</v>
      </c>
      <c r="J39" s="9">
        <v>66.7</v>
      </c>
      <c r="K39" s="20">
        <f>9.5+0.9</f>
        <v>10.4</v>
      </c>
      <c r="L39" s="1"/>
      <c r="M39" s="2"/>
      <c r="N39" s="2"/>
      <c r="O39" s="2"/>
      <c r="P39" s="2"/>
      <c r="Q39" s="2"/>
      <c r="R39" s="2"/>
      <c r="S39" s="2"/>
      <c r="T39" s="2"/>
      <c r="U39" s="2"/>
      <c r="V39" s="2"/>
      <c r="W39" s="2"/>
      <c r="X39" s="2"/>
      <c r="Y39" s="2"/>
      <c r="Z39" s="2"/>
      <c r="AA39" s="2"/>
      <c r="AB39" s="2"/>
      <c r="AC39" s="3"/>
      <c r="AD39" s="3"/>
      <c r="AE39" s="3"/>
    </row>
    <row r="40" spans="1:31" ht="12.75" customHeight="1" x14ac:dyDescent="0.3">
      <c r="A40" s="10" t="s">
        <v>22</v>
      </c>
      <c r="B40" s="9" t="s">
        <v>20</v>
      </c>
      <c r="C40" s="17"/>
      <c r="D40" s="9" t="s">
        <v>20</v>
      </c>
      <c r="E40" s="17"/>
      <c r="F40" s="9" t="s">
        <v>20</v>
      </c>
      <c r="G40" s="17"/>
      <c r="H40" s="9" t="s">
        <v>20</v>
      </c>
      <c r="I40" s="19">
        <v>26.5</v>
      </c>
      <c r="J40" s="9" t="s">
        <v>20</v>
      </c>
      <c r="K40" s="20">
        <v>27.2</v>
      </c>
      <c r="L40" s="1"/>
      <c r="M40" s="2"/>
      <c r="N40" s="2"/>
      <c r="O40" s="2"/>
      <c r="P40" s="2"/>
      <c r="Q40" s="2"/>
      <c r="R40" s="2"/>
      <c r="S40" s="2"/>
      <c r="T40" s="2"/>
      <c r="U40" s="2"/>
      <c r="V40" s="2"/>
      <c r="W40" s="2"/>
      <c r="X40" s="2"/>
      <c r="Y40" s="2"/>
      <c r="Z40" s="2"/>
      <c r="AA40" s="2"/>
      <c r="AB40" s="2"/>
      <c r="AC40" s="3"/>
      <c r="AD40" s="3"/>
      <c r="AE40" s="3"/>
    </row>
    <row r="41" spans="1:31" ht="12.75" customHeight="1" x14ac:dyDescent="0.3">
      <c r="A41" s="8" t="s">
        <v>21</v>
      </c>
      <c r="B41" s="9">
        <f>18.3+43.7</f>
        <v>62</v>
      </c>
      <c r="C41" s="9">
        <v>30</v>
      </c>
      <c r="D41" s="9">
        <f>23.1+35.4</f>
        <v>58.5</v>
      </c>
      <c r="E41" s="9">
        <v>31</v>
      </c>
      <c r="F41" s="15"/>
      <c r="G41" s="15"/>
      <c r="H41" s="15"/>
      <c r="I41" s="15"/>
      <c r="J41" s="15"/>
      <c r="K41" s="16"/>
      <c r="L41" s="1"/>
      <c r="M41" s="2"/>
      <c r="N41" s="2"/>
      <c r="O41" s="2"/>
      <c r="P41" s="2"/>
      <c r="Q41" s="2"/>
      <c r="R41" s="2"/>
      <c r="S41" s="2"/>
      <c r="T41" s="2"/>
      <c r="U41" s="2"/>
      <c r="V41" s="2"/>
      <c r="W41" s="2"/>
      <c r="X41" s="2"/>
      <c r="Y41" s="2"/>
      <c r="Z41" s="2"/>
      <c r="AA41" s="2"/>
      <c r="AB41" s="2"/>
      <c r="AC41" s="3"/>
      <c r="AD41" s="3"/>
      <c r="AE41" s="3"/>
    </row>
    <row r="42" spans="1:31" ht="12.75" customHeight="1" x14ac:dyDescent="0.3">
      <c r="A42" s="10" t="s">
        <v>4</v>
      </c>
      <c r="B42" s="9">
        <v>33.299999999999997</v>
      </c>
      <c r="C42" s="17"/>
      <c r="D42" s="9">
        <f>5.9+11.8</f>
        <v>17.700000000000003</v>
      </c>
      <c r="E42" s="17"/>
      <c r="F42" s="17"/>
      <c r="G42" s="17"/>
      <c r="H42" s="17"/>
      <c r="I42" s="17"/>
      <c r="J42" s="17"/>
      <c r="K42" s="18"/>
      <c r="L42" s="1"/>
      <c r="M42" s="2"/>
      <c r="N42" s="2"/>
      <c r="O42" s="2"/>
      <c r="P42" s="2"/>
      <c r="Q42" s="2"/>
      <c r="R42" s="2"/>
      <c r="S42" s="2"/>
      <c r="T42" s="2"/>
      <c r="U42" s="2"/>
      <c r="V42" s="2"/>
      <c r="W42" s="2"/>
      <c r="X42" s="2"/>
      <c r="Y42" s="2"/>
      <c r="Z42" s="2"/>
      <c r="AA42" s="2"/>
      <c r="AB42" s="2"/>
      <c r="AC42" s="3"/>
      <c r="AD42" s="3"/>
      <c r="AE42" s="3"/>
    </row>
    <row r="43" spans="1:31" ht="12.75" customHeight="1" x14ac:dyDescent="0.3">
      <c r="A43" s="10" t="s">
        <v>5</v>
      </c>
      <c r="B43" s="9">
        <v>33.299999999999997</v>
      </c>
      <c r="C43" s="17"/>
      <c r="D43" s="9">
        <v>50</v>
      </c>
      <c r="E43" s="17"/>
      <c r="F43" s="17"/>
      <c r="G43" s="17"/>
      <c r="H43" s="17"/>
      <c r="I43" s="17"/>
      <c r="J43" s="17"/>
      <c r="K43" s="18"/>
      <c r="L43" s="1"/>
      <c r="M43" s="2"/>
      <c r="N43" s="2"/>
      <c r="O43" s="2"/>
      <c r="P43" s="2"/>
      <c r="Q43" s="2"/>
      <c r="R43" s="2"/>
      <c r="S43" s="2"/>
      <c r="T43" s="2"/>
      <c r="U43" s="2"/>
      <c r="V43" s="2"/>
      <c r="W43" s="2"/>
      <c r="X43" s="2"/>
      <c r="Y43" s="2"/>
      <c r="Z43" s="2"/>
      <c r="AA43" s="2"/>
      <c r="AB43" s="2"/>
      <c r="AC43" s="3"/>
      <c r="AD43" s="3"/>
      <c r="AE43" s="3"/>
    </row>
    <row r="44" spans="1:31" ht="12.75" customHeight="1" x14ac:dyDescent="0.3">
      <c r="A44" s="10" t="s">
        <v>22</v>
      </c>
      <c r="B44" s="9" t="s">
        <v>20</v>
      </c>
      <c r="C44" s="17"/>
      <c r="D44" s="9" t="s">
        <v>20</v>
      </c>
      <c r="E44" s="17"/>
      <c r="F44" s="17"/>
      <c r="G44" s="17"/>
      <c r="H44" s="17"/>
      <c r="I44" s="17"/>
      <c r="J44" s="17"/>
      <c r="K44" s="18"/>
      <c r="L44" s="1"/>
      <c r="M44" s="2"/>
      <c r="N44" s="2"/>
      <c r="O44" s="2"/>
      <c r="P44" s="2"/>
      <c r="Q44" s="2"/>
      <c r="R44" s="2"/>
      <c r="S44" s="2"/>
      <c r="T44" s="2"/>
      <c r="U44" s="2"/>
      <c r="V44" s="2"/>
      <c r="W44" s="2"/>
      <c r="X44" s="2"/>
      <c r="Y44" s="2"/>
      <c r="Z44" s="2"/>
      <c r="AA44" s="2"/>
      <c r="AB44" s="2"/>
      <c r="AC44" s="3"/>
      <c r="AD44" s="3"/>
      <c r="AE44" s="3"/>
    </row>
    <row r="45" spans="1:31" ht="12.45" customHeight="1" x14ac:dyDescent="0.3">
      <c r="A45" s="11"/>
      <c r="B45" s="11"/>
      <c r="C45" s="11"/>
      <c r="D45" s="11"/>
      <c r="E45" s="11"/>
      <c r="F45" s="11"/>
      <c r="G45" s="11"/>
      <c r="H45" s="11"/>
      <c r="I45" s="11"/>
      <c r="J45" s="11"/>
      <c r="K45" s="11"/>
      <c r="L45" s="2"/>
      <c r="M45" s="2"/>
      <c r="N45" s="2"/>
      <c r="O45" s="2"/>
      <c r="P45" s="2"/>
      <c r="Q45" s="2"/>
      <c r="R45" s="2"/>
      <c r="S45" s="2"/>
      <c r="T45" s="2"/>
      <c r="U45" s="2"/>
      <c r="V45" s="2"/>
      <c r="W45" s="2"/>
      <c r="X45" s="2"/>
      <c r="Y45" s="2"/>
      <c r="Z45" s="2"/>
      <c r="AA45" s="2"/>
      <c r="AB45" s="2"/>
      <c r="AC45" s="3"/>
      <c r="AD45" s="3"/>
      <c r="AE45" s="3"/>
    </row>
    <row r="46" spans="1:31" s="14" customFormat="1" ht="31.05" customHeight="1" x14ac:dyDescent="0.25">
      <c r="A46" s="21" t="str">
        <f>HYPERLINK("https://drive.google.com/file/d/1To_ANNgOnxoieqxaVCisLdyLgOy6psz4/view?usp=sharing","For a model of a completed data spreadsheet, click here.")</f>
        <v>For a model of a completed data spreadsheet, click here.</v>
      </c>
      <c r="B46" s="22"/>
      <c r="C46" s="22"/>
      <c r="D46" s="22"/>
      <c r="E46" s="22"/>
      <c r="F46" s="22"/>
      <c r="G46" s="22"/>
      <c r="H46" s="22"/>
      <c r="I46" s="22"/>
      <c r="J46" s="22"/>
      <c r="K46" s="22"/>
      <c r="L46" s="12"/>
      <c r="M46" s="12"/>
      <c r="N46" s="12"/>
      <c r="O46" s="12"/>
      <c r="P46" s="12"/>
      <c r="Q46" s="12"/>
      <c r="R46" s="12"/>
      <c r="S46" s="12"/>
      <c r="T46" s="12"/>
      <c r="U46" s="12"/>
      <c r="V46" s="12"/>
      <c r="W46" s="12"/>
      <c r="X46" s="12"/>
      <c r="Y46" s="12"/>
      <c r="Z46" s="12"/>
      <c r="AA46" s="12"/>
      <c r="AB46" s="12"/>
      <c r="AC46" s="13"/>
      <c r="AD46" s="13"/>
      <c r="AE46" s="13"/>
    </row>
    <row r="47" spans="1:31" ht="12.7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3"/>
      <c r="AD47" s="3"/>
      <c r="AE47" s="3"/>
    </row>
    <row r="48" spans="1:31" ht="12.7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3"/>
      <c r="AD48" s="3"/>
      <c r="AE48" s="3"/>
    </row>
    <row r="49" spans="1:31" ht="12.7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3"/>
      <c r="AD49" s="3"/>
      <c r="AE49" s="3"/>
    </row>
    <row r="50" spans="1:31" ht="12.7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3"/>
      <c r="AD50" s="3"/>
      <c r="AE50" s="3"/>
    </row>
    <row r="51" spans="1:31" ht="12.7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3"/>
      <c r="AD51" s="3"/>
      <c r="AE51" s="3"/>
    </row>
    <row r="52" spans="1:31"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3"/>
      <c r="AD52" s="3"/>
      <c r="AE52" s="3"/>
    </row>
    <row r="53" spans="1:31"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3"/>
      <c r="AD53" s="3"/>
      <c r="AE53" s="3"/>
    </row>
    <row r="54" spans="1:31"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3"/>
      <c r="AD54" s="3"/>
      <c r="AE54" s="3"/>
    </row>
    <row r="55" spans="1:31" ht="12.7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3"/>
      <c r="AD55" s="3"/>
      <c r="AE55" s="3"/>
    </row>
    <row r="56" spans="1:31" ht="12.7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3"/>
      <c r="AD56" s="3"/>
      <c r="AE56" s="3"/>
    </row>
    <row r="57" spans="1:31" ht="12.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3"/>
      <c r="AD57" s="3"/>
      <c r="AE57" s="3"/>
    </row>
    <row r="58" spans="1:31" ht="12.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3"/>
      <c r="AD58" s="3"/>
      <c r="AE58" s="3"/>
    </row>
    <row r="59" spans="1:31" ht="12.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3"/>
      <c r="AD59" s="3"/>
      <c r="AE59" s="3"/>
    </row>
    <row r="60" spans="1:31" ht="12.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3"/>
      <c r="AD60" s="3"/>
      <c r="AE60" s="3"/>
    </row>
    <row r="61" spans="1:31" ht="12.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3"/>
      <c r="AD61" s="3"/>
      <c r="AE61" s="3"/>
    </row>
    <row r="62" spans="1:31" ht="12.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3"/>
      <c r="AD62" s="3"/>
      <c r="AE62" s="3"/>
    </row>
    <row r="63" spans="1:31"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sheetData>
  <mergeCells count="25">
    <mergeCell ref="R6:V15"/>
    <mergeCell ref="M13:Q14"/>
    <mergeCell ref="A1:K1"/>
    <mergeCell ref="A2:K2"/>
    <mergeCell ref="A3:K3"/>
    <mergeCell ref="A4:K4"/>
    <mergeCell ref="B5:C5"/>
    <mergeCell ref="D5:E5"/>
    <mergeCell ref="F5:G5"/>
    <mergeCell ref="H5:I5"/>
    <mergeCell ref="J5:K5"/>
    <mergeCell ref="M2:Q12"/>
    <mergeCell ref="A46:K46"/>
    <mergeCell ref="A15:K15"/>
    <mergeCell ref="B16:C16"/>
    <mergeCell ref="D16:E16"/>
    <mergeCell ref="F16:G16"/>
    <mergeCell ref="H16:I16"/>
    <mergeCell ref="J16:K16"/>
    <mergeCell ref="A26:K26"/>
    <mergeCell ref="B27:C27"/>
    <mergeCell ref="D27:E27"/>
    <mergeCell ref="F27:G27"/>
    <mergeCell ref="H27:I27"/>
    <mergeCell ref="J27:K27"/>
  </mergeCells>
  <printOptions horizontalCentered="1" verticalCentered="1"/>
  <pageMargins left="0.25" right="0.25" top="0.75" bottom="0.75" header="0.3" footer="0.3"/>
  <pageSetup scale="83"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3–5</vt:lpstr>
      <vt:lpstr>'3–5'!Print_Area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Buckley-Brown</dc:creator>
  <cp:lastModifiedBy>Jennifer Buckley-Brown</cp:lastModifiedBy>
  <cp:lastPrinted>2023-12-24T11:10:40Z</cp:lastPrinted>
  <dcterms:created xsi:type="dcterms:W3CDTF">2020-04-15T15:30:32Z</dcterms:created>
  <dcterms:modified xsi:type="dcterms:W3CDTF">2024-01-22T23:06:07Z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e3c538-ec52-435f-ae58-017644bd9513_Enabled">
    <vt:lpwstr>true</vt:lpwstr>
  </property>
  <property fmtid="{D5CDD505-2E9C-101B-9397-08002B2CF9AE}" pid="3" name="MSIP_Label_0ee3c538-ec52-435f-ae58-017644bd9513_SetDate">
    <vt:lpwstr>2023-12-13T09:29:16Z</vt:lpwstr>
  </property>
  <property fmtid="{D5CDD505-2E9C-101B-9397-08002B2CF9AE}" pid="4" name="MSIP_Label_0ee3c538-ec52-435f-ae58-017644bd9513_Method">
    <vt:lpwstr>Standard</vt:lpwstr>
  </property>
  <property fmtid="{D5CDD505-2E9C-101B-9397-08002B2CF9AE}" pid="5" name="MSIP_Label_0ee3c538-ec52-435f-ae58-017644bd9513_Name">
    <vt:lpwstr>0ee3c538-ec52-435f-ae58-017644bd9513</vt:lpwstr>
  </property>
  <property fmtid="{D5CDD505-2E9C-101B-9397-08002B2CF9AE}" pid="6" name="MSIP_Label_0ee3c538-ec52-435f-ae58-017644bd9513_SiteId">
    <vt:lpwstr>0cdcb198-8169-4b70-ba9f-da7e3ba700c2</vt:lpwstr>
  </property>
  <property fmtid="{D5CDD505-2E9C-101B-9397-08002B2CF9AE}" pid="7" name="MSIP_Label_0ee3c538-ec52-435f-ae58-017644bd9513_ActionId">
    <vt:lpwstr>339f0103-ecac-433a-b290-29acce770398</vt:lpwstr>
  </property>
  <property fmtid="{D5CDD505-2E9C-101B-9397-08002B2CF9AE}" pid="8" name="MSIP_Label_0ee3c538-ec52-435f-ae58-017644bd9513_ContentBits">
    <vt:lpwstr>0</vt:lpwstr>
  </property>
</Properties>
</file>